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backupFile="1"/>
  <mc:AlternateContent xmlns:mc="http://schemas.openxmlformats.org/markup-compatibility/2006">
    <mc:Choice Requires="x15">
      <x15ac:absPath xmlns:x15ac="http://schemas.microsoft.com/office/spreadsheetml/2010/11/ac" url="https://d.docs.live.net/513c6e4ed03bafec/BLOG/"/>
    </mc:Choice>
  </mc:AlternateContent>
  <xr:revisionPtr revIDLastSave="6" documentId="8_{65374661-BC5A-4134-AE4F-D247A2E03C81}" xr6:coauthVersionLast="47" xr6:coauthVersionMax="47" xr10:uidLastSave="{F3478D83-C9A8-48D8-8AAF-2BD44863247F}"/>
  <bookViews>
    <workbookView xWindow="-108" yWindow="-108" windowWidth="23256" windowHeight="12456" activeTab="1" xr2:uid="{0ACF0698-162E-4EA7-9981-B561DD820D6A}"/>
  </bookViews>
  <sheets>
    <sheet name="Tabla comisiones" sheetId="1" r:id="rId1"/>
    <sheet name="Ventas" sheetId="2" r:id="rId2"/>
    <sheet name="Vendedores" sheetId="3" r:id="rId3"/>
  </sheets>
  <definedNames>
    <definedName name="COMISIONES">'Tabla comisiones'!$B$5:$D$10</definedName>
    <definedName name="RESUMEN">Ventas!$L$12:$AA$24</definedName>
    <definedName name="tabla">Ventas!$B$4:$J$23</definedName>
    <definedName name="tabla_vendedores">Vendedores!$B$4:$G$10</definedName>
    <definedName name="Vendedores">Vendedores!$B$5:$G$10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3" l="1"/>
  <c r="C5" i="1" l="1"/>
  <c r="C6" i="1"/>
  <c r="C7" i="1"/>
  <c r="C8" i="1"/>
  <c r="C9" i="1"/>
  <c r="E5" i="2"/>
  <c r="G5" i="2"/>
  <c r="H5" i="2"/>
  <c r="I5" i="2"/>
  <c r="J5" i="2"/>
  <c r="E6" i="2"/>
  <c r="G6" i="2"/>
  <c r="H6" i="2"/>
  <c r="I6" i="2"/>
  <c r="J6" i="2"/>
  <c r="E7" i="2"/>
  <c r="G7" i="2"/>
  <c r="H7" i="2"/>
  <c r="I7" i="2"/>
  <c r="J7" i="2"/>
  <c r="E8" i="2"/>
  <c r="G8" i="2"/>
  <c r="H8" i="2"/>
  <c r="I8" i="2"/>
  <c r="J8" i="2"/>
  <c r="E9" i="2"/>
  <c r="G9" i="2"/>
  <c r="H9" i="2"/>
  <c r="I9" i="2"/>
  <c r="J9" i="2"/>
  <c r="E10" i="2"/>
  <c r="G10" i="2"/>
  <c r="H10" i="2"/>
  <c r="I10" i="2"/>
  <c r="J10" i="2"/>
  <c r="M9" i="2"/>
  <c r="N9" i="2"/>
  <c r="E11" i="2"/>
  <c r="G11" i="2"/>
  <c r="H11" i="2"/>
  <c r="I11" i="2"/>
  <c r="J11" i="2"/>
  <c r="M10" i="2"/>
  <c r="N10" i="2"/>
  <c r="O10" i="2" s="1"/>
  <c r="E12" i="2"/>
  <c r="G12" i="2"/>
  <c r="H12" i="2"/>
  <c r="I12" i="2"/>
  <c r="J12" i="2"/>
  <c r="M11" i="2"/>
  <c r="N11" i="2"/>
  <c r="O11" i="2" s="1"/>
  <c r="E13" i="2"/>
  <c r="G13" i="2"/>
  <c r="H13" i="2"/>
  <c r="I13" i="2"/>
  <c r="J13" i="2"/>
  <c r="M12" i="2"/>
  <c r="N12" i="2"/>
  <c r="O12" i="2" s="1"/>
  <c r="E14" i="2"/>
  <c r="G14" i="2"/>
  <c r="H14" i="2"/>
  <c r="I14" i="2"/>
  <c r="J14" i="2"/>
  <c r="M13" i="2"/>
  <c r="N13" i="2"/>
  <c r="O13" i="2" s="1"/>
  <c r="E15" i="2"/>
  <c r="G15" i="2"/>
  <c r="H15" i="2"/>
  <c r="I15" i="2"/>
  <c r="J15" i="2"/>
  <c r="M14" i="2"/>
  <c r="N14" i="2"/>
  <c r="O14" i="2" s="1"/>
  <c r="E16" i="2"/>
  <c r="G16" i="2"/>
  <c r="H16" i="2"/>
  <c r="I16" i="2"/>
  <c r="J16" i="2"/>
  <c r="E17" i="2"/>
  <c r="G17" i="2"/>
  <c r="H17" i="2"/>
  <c r="I17" i="2"/>
  <c r="J17" i="2"/>
  <c r="E18" i="2"/>
  <c r="G18" i="2"/>
  <c r="H18" i="2"/>
  <c r="I18" i="2"/>
  <c r="J18" i="2"/>
  <c r="E19" i="2"/>
  <c r="G19" i="2"/>
  <c r="H19" i="2"/>
  <c r="I19" i="2"/>
  <c r="J19" i="2"/>
  <c r="E20" i="2"/>
  <c r="G20" i="2"/>
  <c r="H20" i="2"/>
  <c r="I20" i="2"/>
  <c r="J20" i="2"/>
  <c r="E21" i="2"/>
  <c r="G21" i="2"/>
  <c r="H21" i="2"/>
  <c r="I21" i="2"/>
  <c r="J21" i="2"/>
  <c r="E22" i="2"/>
  <c r="G22" i="2"/>
  <c r="H22" i="2"/>
  <c r="I22" i="2"/>
  <c r="J22" i="2"/>
  <c r="E23" i="2"/>
  <c r="G23" i="2"/>
  <c r="H23" i="2"/>
  <c r="I23" i="2"/>
  <c r="J23" i="2"/>
  <c r="F25" i="2"/>
  <c r="O9" i="2" l="1"/>
  <c r="O15" i="2" s="1"/>
  <c r="N15" i="2"/>
</calcChain>
</file>

<file path=xl/sharedStrings.xml><?xml version="1.0" encoding="utf-8"?>
<sst xmlns="http://schemas.openxmlformats.org/spreadsheetml/2006/main" count="55" uniqueCount="44">
  <si>
    <t>TABLA PARA EL CÁLCULO DE COMISIONES</t>
  </si>
  <si>
    <t>DESDE</t>
  </si>
  <si>
    <t>HASTA</t>
  </si>
  <si>
    <t>% DE COMISION</t>
  </si>
  <si>
    <t>en adelante</t>
  </si>
  <si>
    <t>TABLA DE VENTAS</t>
  </si>
  <si>
    <t>Factura N.</t>
  </si>
  <si>
    <t>Fecha</t>
  </si>
  <si>
    <t>Código de vendedor</t>
  </si>
  <si>
    <t>Nombre del vendedor</t>
  </si>
  <si>
    <t xml:space="preserve">Valor </t>
  </si>
  <si>
    <t>Zona</t>
  </si>
  <si>
    <t>Ciudad</t>
  </si>
  <si>
    <t>Tipo de vendedor</t>
  </si>
  <si>
    <t>Cupo de ventas</t>
  </si>
  <si>
    <t>CÁLCULO DE COMISIONES</t>
  </si>
  <si>
    <t>RESUMEN POR VENDEDOR</t>
  </si>
  <si>
    <t>NUMERO</t>
  </si>
  <si>
    <t>NOMBRE</t>
  </si>
  <si>
    <t>VENTAS</t>
  </si>
  <si>
    <t>COMISIONES</t>
  </si>
  <si>
    <t>TOTALES</t>
  </si>
  <si>
    <t>TABLA DE VENDEDORES</t>
  </si>
  <si>
    <t>Nombre de Vendedor</t>
  </si>
  <si>
    <t>Tipo</t>
  </si>
  <si>
    <t>Cupo de crédito</t>
  </si>
  <si>
    <t>Alvarez Juan</t>
  </si>
  <si>
    <t>Norte</t>
  </si>
  <si>
    <t>Quito</t>
  </si>
  <si>
    <t>mayorista</t>
  </si>
  <si>
    <t>Rivera Luis</t>
  </si>
  <si>
    <t>Sur</t>
  </si>
  <si>
    <t>Guayaquil</t>
  </si>
  <si>
    <t>minorista</t>
  </si>
  <si>
    <t>Garcia José</t>
  </si>
  <si>
    <t>Este</t>
  </si>
  <si>
    <t>Cuenca</t>
  </si>
  <si>
    <t>Pérez Francisco</t>
  </si>
  <si>
    <t>Oeste</t>
  </si>
  <si>
    <t>Manta</t>
  </si>
  <si>
    <t>Rossi Gino</t>
  </si>
  <si>
    <t>´Norte</t>
  </si>
  <si>
    <t>Ortiz Mario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</si>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</sst>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dd/mm/yyyy"/>
    <numFmt numFmtId="181" formatCode="#,##0\ [$€-C0A]"/>
    <numFmt numFmtId="182" formatCode="#,##0.00\ [$€-C0A]"/>
  </numFmts>
  <fonts count="31" x14ac:knownFonts="1">
    <font>
      <sz val="10"/>
      <color indexed="8"/>
      <name val="Arial"/>
    </font>
    <font>
      <sz val="10"/>
      <color indexed="8"/>
      <name val="Arial"/>
    </font>
    <font>
      <sz val="11"/>
      <color indexed="8"/>
      <name val="Calibri"/>
    </font>
    <font>
      <sz val="11"/>
      <color indexed="17"/>
      <name val="Calibri"/>
    </font>
    <font>
      <b/>
      <sz val="11"/>
      <color indexed="52"/>
      <name val="Calibri"/>
    </font>
    <font>
      <b/>
      <sz val="11"/>
      <color indexed="9"/>
      <name val="Calibri"/>
    </font>
    <font>
      <sz val="11"/>
      <color indexed="52"/>
      <name val="Calibri"/>
    </font>
    <font>
      <b/>
      <sz val="15"/>
      <color indexed="54"/>
      <name val="Calibri"/>
    </font>
    <font>
      <b/>
      <sz val="11"/>
      <color indexed="54"/>
      <name val="Calibri"/>
    </font>
    <font>
      <sz val="11"/>
      <color indexed="9"/>
      <name val="Calibri"/>
    </font>
    <font>
      <sz val="11"/>
      <color indexed="62"/>
      <name val="Calibri"/>
    </font>
    <font>
      <sz val="11"/>
      <color indexed="20"/>
      <name val="Calibri"/>
    </font>
    <font>
      <sz val="11"/>
      <color indexed="60"/>
      <name val="Calibri"/>
    </font>
    <font>
      <b/>
      <sz val="11"/>
      <color indexed="63"/>
      <name val="Calibri"/>
    </font>
    <font>
      <sz val="11"/>
      <color indexed="10"/>
      <name val="Calibri"/>
    </font>
    <font>
      <i/>
      <sz val="11"/>
      <color indexed="23"/>
      <name val="Calibri"/>
    </font>
    <font>
      <sz val="18"/>
      <color indexed="54"/>
      <name val="Calibri Light"/>
    </font>
    <font>
      <b/>
      <sz val="13"/>
      <color indexed="54"/>
      <name val="Calibri"/>
    </font>
    <font>
      <b/>
      <sz val="11"/>
      <color indexed="8"/>
      <name val="Calibri"/>
    </font>
    <font>
      <sz val="14"/>
      <color indexed="8"/>
      <name val="Abadi"/>
      <family val="2"/>
    </font>
    <font>
      <b/>
      <sz val="14"/>
      <color indexed="9"/>
      <name val="Abadi"/>
      <family val="2"/>
    </font>
    <font>
      <b/>
      <sz val="12"/>
      <color indexed="8"/>
      <name val="Abadi"/>
      <family val="2"/>
    </font>
    <font>
      <b/>
      <sz val="11"/>
      <color indexed="8"/>
      <name val="Abadi"/>
      <family val="2"/>
    </font>
    <font>
      <sz val="11"/>
      <color indexed="8"/>
      <name val="Abadi"/>
      <family val="2"/>
    </font>
    <font>
      <b/>
      <sz val="11"/>
      <color theme="0"/>
      <name val="Abadi"/>
      <family val="2"/>
    </font>
    <font>
      <b/>
      <sz val="14"/>
      <color theme="0"/>
      <name val="Abadi"/>
      <family val="2"/>
    </font>
    <font>
      <sz val="12"/>
      <color indexed="8"/>
      <name val="Abadi"/>
      <family val="2"/>
    </font>
    <font>
      <b/>
      <sz val="12"/>
      <color indexed="12"/>
      <name val="Abadi"/>
      <family val="2"/>
    </font>
    <font>
      <b/>
      <sz val="12"/>
      <color theme="0"/>
      <name val="Abadi"/>
      <family val="2"/>
    </font>
    <font>
      <b/>
      <sz val="12"/>
      <color indexed="53"/>
      <name val="Abadi"/>
      <family val="2"/>
    </font>
    <font>
      <sz val="11"/>
      <color theme="0"/>
      <name val="Abadi"/>
      <family val="2"/>
    </font>
  </fonts>
  <fills count="2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65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4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136E42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136E42"/>
      </left>
      <right/>
      <top style="thin">
        <color rgb="FF136E42"/>
      </top>
      <bottom style="thin">
        <color rgb="FF136E42"/>
      </bottom>
      <diagonal/>
    </border>
    <border>
      <left/>
      <right/>
      <top style="thin">
        <color rgb="FF136E42"/>
      </top>
      <bottom style="thin">
        <color rgb="FF136E42"/>
      </bottom>
      <diagonal/>
    </border>
    <border>
      <left/>
      <right style="thin">
        <color rgb="FF136E42"/>
      </right>
      <top style="thin">
        <color rgb="FF136E42"/>
      </top>
      <bottom style="thin">
        <color rgb="FF136E42"/>
      </bottom>
      <diagonal/>
    </border>
    <border>
      <left style="thin">
        <color rgb="FF136E42"/>
      </left>
      <right/>
      <top style="thin">
        <color rgb="FF136E42"/>
      </top>
      <bottom/>
      <diagonal/>
    </border>
    <border>
      <left/>
      <right/>
      <top style="thin">
        <color rgb="FF136E42"/>
      </top>
      <bottom/>
      <diagonal/>
    </border>
    <border>
      <left/>
      <right style="thin">
        <color rgb="FF136E42"/>
      </right>
      <top style="thin">
        <color rgb="FF136E42"/>
      </top>
      <bottom/>
      <diagonal/>
    </border>
  </borders>
  <cellStyleXfs count="42">
    <xf numFmtId="0" fontId="0" fillId="0" borderId="0"/>
    <xf numFmtId="0" fontId="2" fillId="2" borderId="0"/>
    <xf numFmtId="0" fontId="2" fillId="3" borderId="0"/>
    <xf numFmtId="0" fontId="2" fillId="4" borderId="0"/>
    <xf numFmtId="0" fontId="2" fillId="5" borderId="0"/>
    <xf numFmtId="0" fontId="2" fillId="6" borderId="0"/>
    <xf numFmtId="0" fontId="2" fillId="7" borderId="0"/>
    <xf numFmtId="0" fontId="2" fillId="8" borderId="0"/>
    <xf numFmtId="0" fontId="2" fillId="3" borderId="0"/>
    <xf numFmtId="0" fontId="2" fillId="9" borderId="0"/>
    <xf numFmtId="0" fontId="2" fillId="10" borderId="0"/>
    <xf numFmtId="0" fontId="2" fillId="8" borderId="0"/>
    <xf numFmtId="0" fontId="2" fillId="10" borderId="0"/>
    <xf numFmtId="0" fontId="2" fillId="11" borderId="0"/>
    <xf numFmtId="0" fontId="2" fillId="3" borderId="0"/>
    <xf numFmtId="0" fontId="2" fillId="9" borderId="0"/>
    <xf numFmtId="0" fontId="2" fillId="10" borderId="0"/>
    <xf numFmtId="0" fontId="2" fillId="8" borderId="0"/>
    <xf numFmtId="0" fontId="2" fillId="12" borderId="0"/>
    <xf numFmtId="0" fontId="3" fillId="7" borderId="0"/>
    <xf numFmtId="0" fontId="4" fillId="9" borderId="1"/>
    <xf numFmtId="0" fontId="5" fillId="13" borderId="2"/>
    <xf numFmtId="0" fontId="6" fillId="0" borderId="3"/>
    <xf numFmtId="0" fontId="7" fillId="0" borderId="4"/>
    <xf numFmtId="0" fontId="8" fillId="0" borderId="0"/>
    <xf numFmtId="0" fontId="9" fillId="14" borderId="0"/>
    <xf numFmtId="0" fontId="9" fillId="15" borderId="0"/>
    <xf numFmtId="0" fontId="9" fillId="13" borderId="0"/>
    <xf numFmtId="0" fontId="9" fillId="16" borderId="0"/>
    <xf numFmtId="0" fontId="9" fillId="11" borderId="0"/>
    <xf numFmtId="0" fontId="9" fillId="12" borderId="0"/>
    <xf numFmtId="0" fontId="10" fillId="3" borderId="1"/>
    <xf numFmtId="0" fontId="11" fillId="17" borderId="0"/>
    <xf numFmtId="0" fontId="12" fillId="10" borderId="0"/>
    <xf numFmtId="0" fontId="1" fillId="5" borderId="5"/>
    <xf numFmtId="0" fontId="13" fillId="9" borderId="6"/>
    <xf numFmtId="0" fontId="14" fillId="0" borderId="0"/>
    <xf numFmtId="0" fontId="15" fillId="0" borderId="0"/>
    <xf numFmtId="0" fontId="16" fillId="0" borderId="0"/>
    <xf numFmtId="0" fontId="17" fillId="0" borderId="7"/>
    <xf numFmtId="0" fontId="8" fillId="0" borderId="8"/>
    <xf numFmtId="0" fontId="18" fillId="0" borderId="9"/>
  </cellStyleXfs>
  <cellXfs count="50">
    <xf numFmtId="0" fontId="1" fillId="0" borderId="0" xfId="0" applyFont="1"/>
    <xf numFmtId="0" fontId="19" fillId="0" borderId="0" xfId="0" applyFont="1" applyAlignment="1">
      <alignment horizontal="center"/>
    </xf>
    <xf numFmtId="0" fontId="19" fillId="0" borderId="0" xfId="0" applyFont="1"/>
    <xf numFmtId="0" fontId="20" fillId="20" borderId="0" xfId="0" applyFont="1" applyFill="1" applyAlignment="1">
      <alignment horizontal="center" vertical="center"/>
    </xf>
    <xf numFmtId="0" fontId="24" fillId="20" borderId="0" xfId="0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/>
    </xf>
    <xf numFmtId="9" fontId="23" fillId="0" borderId="0" xfId="0" applyNumberFormat="1" applyFont="1" applyFill="1" applyAlignment="1">
      <alignment horizontal="center"/>
    </xf>
    <xf numFmtId="0" fontId="26" fillId="0" borderId="0" xfId="0" applyFont="1" applyAlignment="1">
      <alignment horizontal="center"/>
    </xf>
    <xf numFmtId="0" fontId="26" fillId="0" borderId="0" xfId="0" applyFont="1"/>
    <xf numFmtId="0" fontId="27" fillId="0" borderId="0" xfId="0" applyFont="1"/>
    <xf numFmtId="0" fontId="21" fillId="0" borderId="0" xfId="0" applyFont="1" applyAlignment="1">
      <alignment horizontal="center"/>
    </xf>
    <xf numFmtId="0" fontId="21" fillId="0" borderId="0" xfId="0" applyFont="1"/>
    <xf numFmtId="0" fontId="28" fillId="20" borderId="0" xfId="0" applyFont="1" applyFill="1" applyAlignment="1">
      <alignment horizontal="center" vertical="center"/>
    </xf>
    <xf numFmtId="0" fontId="29" fillId="0" borderId="0" xfId="0" applyFont="1" applyAlignment="1">
      <alignment horizontal="center"/>
    </xf>
    <xf numFmtId="0" fontId="26" fillId="0" borderId="0" xfId="0" applyFont="1" applyAlignment="1">
      <alignment horizontal="center" vertical="center"/>
    </xf>
    <xf numFmtId="2" fontId="21" fillId="0" borderId="0" xfId="0" applyNumberFormat="1" applyFont="1"/>
    <xf numFmtId="0" fontId="26" fillId="0" borderId="0" xfId="0" applyFont="1" applyFill="1"/>
    <xf numFmtId="0" fontId="23" fillId="0" borderId="17" xfId="0" applyFont="1" applyFill="1" applyBorder="1" applyAlignment="1">
      <alignment horizontal="center"/>
    </xf>
    <xf numFmtId="0" fontId="23" fillId="0" borderId="18" xfId="0" applyFont="1" applyFill="1" applyBorder="1"/>
    <xf numFmtId="0" fontId="23" fillId="0" borderId="20" xfId="0" applyFont="1" applyFill="1" applyBorder="1" applyAlignment="1">
      <alignment horizontal="center"/>
    </xf>
    <xf numFmtId="0" fontId="23" fillId="0" borderId="21" xfId="0" applyFont="1" applyFill="1" applyBorder="1"/>
    <xf numFmtId="0" fontId="25" fillId="20" borderId="0" xfId="0" applyFont="1" applyFill="1" applyAlignment="1">
      <alignment horizontal="center" vertical="center"/>
    </xf>
    <xf numFmtId="0" fontId="24" fillId="20" borderId="11" xfId="0" applyFont="1" applyFill="1" applyBorder="1" applyAlignment="1">
      <alignment horizontal="center" vertical="center" wrapText="1"/>
    </xf>
    <xf numFmtId="0" fontId="24" fillId="20" borderId="12" xfId="0" applyFont="1" applyFill="1" applyBorder="1" applyAlignment="1">
      <alignment horizontal="center" vertical="center"/>
    </xf>
    <xf numFmtId="0" fontId="24" fillId="20" borderId="13" xfId="0" applyFont="1" applyFill="1" applyBorder="1" applyAlignment="1">
      <alignment horizontal="center" vertical="center" wrapText="1"/>
    </xf>
    <xf numFmtId="1" fontId="23" fillId="18" borderId="14" xfId="0" applyNumberFormat="1" applyFont="1" applyFill="1" applyBorder="1" applyAlignment="1">
      <alignment horizontal="center"/>
    </xf>
    <xf numFmtId="176" fontId="23" fillId="18" borderId="14" xfId="0" applyNumberFormat="1" applyFont="1" applyFill="1" applyBorder="1" applyAlignment="1">
      <alignment horizontal="center"/>
    </xf>
    <xf numFmtId="0" fontId="23" fillId="19" borderId="14" xfId="0" applyFont="1" applyFill="1" applyBorder="1" applyAlignment="1">
      <alignment horizontal="left"/>
    </xf>
    <xf numFmtId="0" fontId="23" fillId="0" borderId="0" xfId="0" applyFont="1"/>
    <xf numFmtId="176" fontId="22" fillId="0" borderId="0" xfId="0" applyNumberFormat="1" applyFont="1" applyAlignment="1">
      <alignment horizontal="right"/>
    </xf>
    <xf numFmtId="176" fontId="22" fillId="0" borderId="0" xfId="0" applyNumberFormat="1" applyFont="1" applyAlignment="1">
      <alignment horizontal="center"/>
    </xf>
    <xf numFmtId="0" fontId="22" fillId="0" borderId="0" xfId="0" applyFont="1"/>
    <xf numFmtId="2" fontId="22" fillId="0" borderId="0" xfId="0" applyNumberFormat="1" applyFont="1"/>
    <xf numFmtId="0" fontId="22" fillId="0" borderId="0" xfId="0" applyFont="1" applyAlignment="1">
      <alignment horizontal="left"/>
    </xf>
    <xf numFmtId="2" fontId="22" fillId="0" borderId="10" xfId="0" applyNumberFormat="1" applyFont="1" applyBorder="1"/>
    <xf numFmtId="0" fontId="23" fillId="0" borderId="0" xfId="0" applyFont="1" applyAlignment="1">
      <alignment horizontal="center"/>
    </xf>
    <xf numFmtId="0" fontId="24" fillId="20" borderId="0" xfId="0" applyFont="1" applyFill="1" applyAlignment="1">
      <alignment horizontal="center"/>
    </xf>
    <xf numFmtId="0" fontId="30" fillId="20" borderId="15" xfId="0" applyFont="1" applyFill="1" applyBorder="1" applyAlignment="1">
      <alignment horizontal="center"/>
    </xf>
    <xf numFmtId="0" fontId="23" fillId="18" borderId="14" xfId="0" applyFont="1" applyFill="1" applyBorder="1" applyAlignment="1">
      <alignment horizontal="left"/>
    </xf>
    <xf numFmtId="0" fontId="23" fillId="18" borderId="16" xfId="0" applyFont="1" applyFill="1" applyBorder="1" applyAlignment="1">
      <alignment horizontal="left"/>
    </xf>
    <xf numFmtId="0" fontId="24" fillId="20" borderId="0" xfId="0" applyFont="1" applyFill="1" applyAlignment="1">
      <alignment horizontal="center" vertical="center"/>
    </xf>
    <xf numFmtId="0" fontId="24" fillId="20" borderId="10" xfId="0" applyFont="1" applyFill="1" applyBorder="1" applyAlignment="1">
      <alignment horizontal="center"/>
    </xf>
    <xf numFmtId="0" fontId="24" fillId="20" borderId="10" xfId="0" applyFont="1" applyFill="1" applyBorder="1"/>
    <xf numFmtId="181" fontId="23" fillId="18" borderId="14" xfId="0" applyNumberFormat="1" applyFont="1" applyFill="1" applyBorder="1"/>
    <xf numFmtId="181" fontId="23" fillId="18" borderId="16" xfId="0" applyNumberFormat="1" applyFont="1" applyFill="1" applyBorder="1"/>
    <xf numFmtId="182" fontId="23" fillId="18" borderId="14" xfId="0" applyNumberFormat="1" applyFont="1" applyFill="1" applyBorder="1"/>
    <xf numFmtId="182" fontId="23" fillId="19" borderId="14" xfId="0" applyNumberFormat="1" applyFont="1" applyFill="1" applyBorder="1" applyAlignment="1">
      <alignment horizontal="left"/>
    </xf>
    <xf numFmtId="181" fontId="23" fillId="0" borderId="19" xfId="0" applyNumberFormat="1" applyFont="1" applyFill="1" applyBorder="1"/>
    <xf numFmtId="181" fontId="23" fillId="0" borderId="22" xfId="0" applyNumberFormat="1" applyFont="1" applyFill="1" applyBorder="1"/>
    <xf numFmtId="181" fontId="24" fillId="20" borderId="10" xfId="0" applyNumberFormat="1" applyFont="1" applyFill="1" applyBorder="1"/>
  </cellXfs>
  <cellStyles count="42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23" builtinId="16" customBuiltin="1"/>
    <cellStyle name="Encabezado 4" xfId="24" builtinId="19" customBuiltin="1"/>
    <cellStyle name="Énfasis1" xfId="25" builtinId="29" customBuiltin="1"/>
    <cellStyle name="Énfasis2" xfId="26" builtinId="33" customBuiltin="1"/>
    <cellStyle name="Énfasis3" xfId="27" builtinId="37" customBuiltin="1"/>
    <cellStyle name="Énfasis4" xfId="28" builtinId="41" customBuiltin="1"/>
    <cellStyle name="Énfasis5" xfId="29" builtinId="45" customBuiltin="1"/>
    <cellStyle name="Énfasis6" xfId="30" builtinId="49" customBuiltin="1"/>
    <cellStyle name="Entrada" xfId="31" builtinId="20" customBuiltin="1"/>
    <cellStyle name="Incorrecto" xfId="32" builtinId="27" customBuiltin="1"/>
    <cellStyle name="Neutral" xfId="33" builtinId="28" customBuiltin="1"/>
    <cellStyle name="Normal" xfId="0" builtinId="0"/>
    <cellStyle name="Notas" xfId="34" builtinId="10" customBuiltin="1"/>
    <cellStyle name="Salida" xfId="35" builtinId="21" customBuiltin="1"/>
    <cellStyle name="Texto de advertencia" xfId="36" builtinId="11" customBuiltin="1"/>
    <cellStyle name="Texto explicativo" xfId="37" builtinId="53" customBuiltin="1"/>
    <cellStyle name="Título" xfId="38" builtinId="15" customBuiltin="1"/>
    <cellStyle name="Título 2" xfId="39" builtinId="17" customBuiltin="1"/>
    <cellStyle name="Título 3" xfId="40" builtinId="18" customBuiltin="1"/>
    <cellStyle name="Total" xfId="41" builtinId="25" customBuiltin="1"/>
  </cellStyles>
  <dxfs count="3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badi"/>
        <family val="2"/>
        <scheme val="none"/>
      </font>
      <numFmt numFmtId="181" formatCode="#,##0\ [$€-C0A]"/>
      <fill>
        <patternFill patternType="none">
          <fgColor indexed="64"/>
          <bgColor auto="1"/>
        </patternFill>
      </fill>
      <border diagonalUp="0" diagonalDown="0">
        <left/>
        <right style="thin">
          <color rgb="FF136E42"/>
        </right>
        <top style="thin">
          <color rgb="FF136E42"/>
        </top>
        <bottom style="thin">
          <color rgb="FF136E4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badi"/>
        <family val="2"/>
        <scheme val="none"/>
      </font>
      <numFmt numFmtId="181" formatCode="#,##0\ [$€-C0A]"/>
      <fill>
        <patternFill patternType="solid">
          <fgColor indexed="64"/>
          <bgColor indexed="2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badi"/>
        <family val="2"/>
        <scheme val="none"/>
      </font>
      <numFmt numFmtId="181" formatCode="#,##0\ [$€-C0A]"/>
      <fill>
        <patternFill patternType="solid">
          <fgColor indexed="64"/>
          <bgColor indexed="2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badi"/>
        <family val="2"/>
        <scheme val="none"/>
      </font>
      <fill>
        <patternFill patternType="solid">
          <fgColor indexed="64"/>
          <bgColor indexed="22"/>
        </patternFill>
      </fill>
    </dxf>
    <dxf>
      <font>
        <b/>
        <strike val="0"/>
        <outline val="0"/>
        <shadow val="0"/>
        <u val="none"/>
        <vertAlign val="baseline"/>
        <sz val="11"/>
        <color theme="0"/>
        <name val="Abadi"/>
        <family val="2"/>
        <scheme val="none"/>
      </font>
      <fill>
        <patternFill patternType="solid">
          <fgColor indexed="64"/>
          <bgColor rgb="FF136E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badi"/>
        <family val="2"/>
        <scheme val="none"/>
      </font>
      <fill>
        <patternFill patternType="solid">
          <fgColor indexed="64"/>
          <bgColor rgb="FF136E42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bad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badi"/>
        <family val="2"/>
        <scheme val="none"/>
      </font>
      <fill>
        <patternFill patternType="solid">
          <fgColor indexed="64"/>
          <bgColor rgb="FF136E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badi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rgb="FF136E42"/>
        </top>
        <bottom style="thin">
          <color rgb="FF136E4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badi"/>
        <family val="2"/>
        <scheme val="none"/>
      </font>
      <fill>
        <patternFill patternType="solid">
          <fgColor indexed="64"/>
          <bgColor rgb="FF136E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badi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rgb="FF136E42"/>
        </top>
        <bottom style="thin">
          <color rgb="FF136E4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badi"/>
        <family val="2"/>
        <scheme val="none"/>
      </font>
      <fill>
        <patternFill patternType="solid">
          <fgColor indexed="64"/>
          <bgColor rgb="FF136E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badi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rgb="FF136E42"/>
        </top>
        <bottom style="thin">
          <color rgb="FF136E4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badi"/>
        <family val="2"/>
        <scheme val="none"/>
      </font>
      <fill>
        <patternFill patternType="solid">
          <fgColor indexed="64"/>
          <bgColor rgb="FF136E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badi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rgb="FF136E42"/>
        </top>
        <bottom style="thin">
          <color rgb="FF136E4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badi"/>
        <family val="2"/>
        <scheme val="none"/>
      </font>
      <fill>
        <patternFill patternType="solid">
          <fgColor indexed="64"/>
          <bgColor rgb="FF136E42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badi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136E42"/>
        </left>
        <right/>
        <top style="thin">
          <color rgb="FF136E42"/>
        </top>
        <bottom style="thin">
          <color rgb="FF136E42"/>
        </bottom>
      </border>
    </dxf>
    <dxf>
      <font>
        <strike val="0"/>
        <outline val="0"/>
        <shadow val="0"/>
        <u val="none"/>
        <vertAlign val="baseline"/>
        <sz val="11"/>
        <name val="Abadi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Abad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badi"/>
        <family val="2"/>
        <scheme val="none"/>
      </font>
      <fill>
        <patternFill patternType="solid">
          <fgColor indexed="64"/>
          <bgColor rgb="FF136E42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badi"/>
        <family val="2"/>
        <scheme val="none"/>
      </font>
      <numFmt numFmtId="2" formatCode="0.00"/>
      <fill>
        <patternFill patternType="solid">
          <fgColor indexed="64"/>
          <bgColor indexed="2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badi"/>
        <family val="2"/>
        <scheme val="none"/>
      </font>
      <numFmt numFmtId="2" formatCode="0.00"/>
      <fill>
        <patternFill patternType="solid">
          <fgColor indexed="64"/>
          <bgColor indexed="2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badi"/>
        <family val="2"/>
        <scheme val="none"/>
      </font>
      <fill>
        <patternFill patternType="solid">
          <fgColor indexed="64"/>
          <bgColor indexed="22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badi"/>
        <family val="2"/>
        <scheme val="none"/>
      </font>
      <fill>
        <patternFill patternType="solid">
          <fgColor indexed="64"/>
          <bgColor indexed="22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bad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badi"/>
        <family val="2"/>
        <scheme val="none"/>
      </font>
      <alignment horizontal="center" vertical="bottom" textRotation="0" wrapText="0" indent="0" justifyLastLine="0" shrinkToFit="0" readingOrder="0"/>
    </dxf>
    <dxf>
      <border>
        <top style="thin">
          <color indexed="64"/>
        </top>
      </border>
    </dxf>
    <dxf>
      <border outline="0">
        <bottom style="medium">
          <color indexed="64"/>
        </bottom>
      </border>
    </dxf>
    <dxf>
      <border outline="0">
        <top style="medium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bad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bad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badi"/>
        <family val="2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badi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badi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badi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badi"/>
        <family val="2"/>
        <scheme val="none"/>
      </font>
      <fill>
        <patternFill patternType="solid">
          <fgColor indexed="64"/>
          <bgColor rgb="FF136E42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136E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475849-A11B-496D-A02F-287B1333577B}" name="Tabla2" displayName="Tabla2" ref="B4:D10" headerRowDxfId="36" dataDxfId="32">
  <autoFilter ref="B4:D10" xr:uid="{00475849-A11B-496D-A02F-287B1333577B}"/>
  <tableColumns count="3">
    <tableColumn id="1" xr3:uid="{B8AD1C0B-BB7B-46B3-8C0F-1392AA33FCBE}" name="DESDE" totalsRowLabel="Total" dataDxfId="35" totalsRowDxfId="29"/>
    <tableColumn id="2" xr3:uid="{8E068189-0F27-4044-84A2-392B7BBD71FB}" name="HASTA" dataDxfId="34" totalsRowDxfId="30"/>
    <tableColumn id="3" xr3:uid="{A2988CED-C42C-424D-AD90-FB3B4AAD77AE}" name="% DE COMISION" totalsRowFunction="sum" dataDxfId="33" totalsRowDxfId="31"/>
  </tableColumns>
  <tableStyleInfo name="TableStyleLight8" showFirstColumn="0" showLastColumn="0" showRowStripes="1" showColumnStripes="1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7A2E85D-A60E-469B-B09D-65325BF44619}" name="Tabla3" displayName="Tabla3" ref="L8:O15" totalsRowCount="1" headerRowDxfId="19" dataDxfId="17" totalsRowDxfId="18" headerRowBorderDxfId="27" tableBorderDxfId="28">
  <autoFilter ref="L8:O14" xr:uid="{47A2E85D-A60E-469B-B09D-65325BF44619}"/>
  <tableColumns count="4">
    <tableColumn id="1" xr3:uid="{429E0407-5CB7-4A82-9463-AC55153A92BF}" name="NUMERO" totalsRowLabel="Total" dataDxfId="25" totalsRowDxfId="24"/>
    <tableColumn id="2" xr3:uid="{B34383DF-ED65-432D-B0C8-2C788CD6FFCF}" name="NOMBRE" dataDxfId="23" totalsRowDxfId="22"/>
    <tableColumn id="3" xr3:uid="{7A415344-3D7A-43B2-8C4D-D5C38F3BC6A4}" name="VENTAS" totalsRowFunction="sum" dataDxfId="2" totalsRowDxfId="21"/>
    <tableColumn id="4" xr3:uid="{7BC09BE3-E78B-4D0C-8998-E1873C7C81F2}" name="COMISIONES" totalsRowFunction="sum" dataDxfId="1" totalsRowDxfId="20"/>
  </tableColumns>
  <tableStyleInfo name="TableStyleLight21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7E41063-93CB-4922-A67E-404ED279F901}" name="Tabla4" displayName="Tabla4" ref="B4:G11" totalsRowCount="1" headerRowDxfId="5" dataDxfId="3" totalsRowDxfId="4" totalsRowBorderDxfId="26">
  <autoFilter ref="B4:G10" xr:uid="{07E41063-93CB-4922-A67E-404ED279F901}"/>
  <tableColumns count="6">
    <tableColumn id="1" xr3:uid="{F718FA9B-4138-465D-B5D6-42E4CF6B4AE5}" name="Código de vendedor" totalsRowLabel="Total" dataDxfId="16" totalsRowDxfId="15"/>
    <tableColumn id="2" xr3:uid="{800676E9-E731-4FD0-BC51-15BA367CBA88}" name="Nombre de Vendedor" dataDxfId="14" totalsRowDxfId="13"/>
    <tableColumn id="3" xr3:uid="{1231954F-B350-4BDE-96EC-89F6C009BA89}" name="Zona" dataDxfId="12" totalsRowDxfId="11"/>
    <tableColumn id="4" xr3:uid="{920B45B9-2383-4C75-848C-F8E53CC00230}" name="Ciudad" dataDxfId="10" totalsRowDxfId="9"/>
    <tableColumn id="5" xr3:uid="{9524DA11-921F-4906-8323-1FEAA91BDEC0}" name="Tipo" dataDxfId="8" totalsRowDxfId="7"/>
    <tableColumn id="6" xr3:uid="{FEDF1131-E609-4A80-B31C-99F57270E506}" name="Cupo de crédito" totalsRowFunction="sum" dataDxfId="0" totalsRowDxfId="6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Tema de Office">
  <a:themeElements>
    <a:clrScheme name="Excelfull">
      <a:dk1>
        <a:srgbClr val="080808"/>
      </a:dk1>
      <a:lt1>
        <a:srgbClr val="FFFFFF"/>
      </a:lt1>
      <a:dk2>
        <a:srgbClr val="FFFFFF"/>
      </a:dk2>
      <a:lt2>
        <a:srgbClr val="FFFFFF"/>
      </a:lt2>
      <a:accent1>
        <a:srgbClr val="136E42"/>
      </a:accent1>
      <a:accent2>
        <a:srgbClr val="ED7D31"/>
      </a:accent2>
      <a:accent3>
        <a:srgbClr val="136E42"/>
      </a:accent3>
      <a:accent4>
        <a:srgbClr val="FFC000"/>
      </a:accent4>
      <a:accent5>
        <a:srgbClr val="4472C4"/>
      </a:accent5>
      <a:accent6>
        <a:srgbClr val="136E42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834F9-F8EF-4AF7-83AC-607036DAF58F}">
  <dimension ref="A2:D10"/>
  <sheetViews>
    <sheetView showGridLines="0" workbookViewId="0">
      <selection activeCell="B4" sqref="B4"/>
    </sheetView>
  </sheetViews>
  <sheetFormatPr baseColWidth="10" defaultColWidth="11" defaultRowHeight="18" x14ac:dyDescent="0.35"/>
  <cols>
    <col min="1" max="1" width="1.44140625" style="2" customWidth="1"/>
    <col min="2" max="2" width="26.6640625" style="1" customWidth="1"/>
    <col min="3" max="3" width="29.44140625" style="1" customWidth="1"/>
    <col min="4" max="4" width="34" style="2" customWidth="1"/>
    <col min="5" max="256" width="11.44140625" style="2" customWidth="1"/>
    <col min="257" max="16384" width="11" style="2"/>
  </cols>
  <sheetData>
    <row r="2" spans="1:4" ht="34.200000000000003" customHeight="1" x14ac:dyDescent="0.35">
      <c r="A2" s="1"/>
      <c r="B2" s="3" t="s">
        <v>0</v>
      </c>
      <c r="C2" s="3"/>
      <c r="D2" s="3"/>
    </row>
    <row r="4" spans="1:4" ht="22.8" customHeight="1" x14ac:dyDescent="0.35">
      <c r="B4" s="4" t="s">
        <v>1</v>
      </c>
      <c r="C4" s="4" t="s">
        <v>2</v>
      </c>
      <c r="D4" s="4" t="s">
        <v>3</v>
      </c>
    </row>
    <row r="5" spans="1:4" x14ac:dyDescent="0.35">
      <c r="B5" s="5">
        <v>0</v>
      </c>
      <c r="C5" s="5" t="str">
        <f>"menos de "&amp;B6</f>
        <v>menos de 5000</v>
      </c>
      <c r="D5" s="6">
        <v>0.01</v>
      </c>
    </row>
    <row r="6" spans="1:4" x14ac:dyDescent="0.35">
      <c r="B6" s="5">
        <v>5000</v>
      </c>
      <c r="C6" s="5" t="str">
        <f>"menos de "&amp;B7</f>
        <v>menos de 10000</v>
      </c>
      <c r="D6" s="6">
        <v>0.02</v>
      </c>
    </row>
    <row r="7" spans="1:4" x14ac:dyDescent="0.35">
      <c r="B7" s="5">
        <v>10000</v>
      </c>
      <c r="C7" s="5" t="str">
        <f>"menos de "&amp;B8</f>
        <v>menos de 15000</v>
      </c>
      <c r="D7" s="6">
        <v>0.03</v>
      </c>
    </row>
    <row r="8" spans="1:4" x14ac:dyDescent="0.35">
      <c r="B8" s="5">
        <v>15000</v>
      </c>
      <c r="C8" s="5" t="str">
        <f>"menos de "&amp;B9</f>
        <v>menos de 20000</v>
      </c>
      <c r="D8" s="6">
        <v>0.04</v>
      </c>
    </row>
    <row r="9" spans="1:4" x14ac:dyDescent="0.35">
      <c r="B9" s="5">
        <v>20000</v>
      </c>
      <c r="C9" s="5" t="str">
        <f>"menos de "&amp;B10</f>
        <v>menos de 30000</v>
      </c>
      <c r="D9" s="6">
        <v>0.05</v>
      </c>
    </row>
    <row r="10" spans="1:4" x14ac:dyDescent="0.35">
      <c r="B10" s="5">
        <v>30000</v>
      </c>
      <c r="C10" s="5" t="s">
        <v>4</v>
      </c>
      <c r="D10" s="6">
        <v>7.0000000000000007E-2</v>
      </c>
    </row>
  </sheetData>
  <dataConsolidate/>
  <mergeCells count="1">
    <mergeCell ref="B2:D2"/>
  </mergeCells>
  <pageMargins left="0.75" right="0.75" top="1" bottom="1" header="0" footer="0"/>
  <pageSetup paperSize="9" orientation="portrait" horizontalDpi="30066" verticalDpi="26478"/>
  <headerFooter alignWithMargins="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2881F-3575-4076-8B0C-C023B41AD5B3}">
  <dimension ref="B1:P32"/>
  <sheetViews>
    <sheetView showGridLines="0" tabSelected="1" workbookViewId="0">
      <pane ySplit="4" topLeftCell="A5" activePane="bottomLeft" state="frozen"/>
      <selection pane="bottomLeft" activeCell="B4" sqref="B4"/>
    </sheetView>
  </sheetViews>
  <sheetFormatPr baseColWidth="10" defaultColWidth="11" defaultRowHeight="15.6" outlineLevelRow="1" outlineLevelCol="1" x14ac:dyDescent="0.3"/>
  <cols>
    <col min="1" max="1" width="3.5546875" style="8" customWidth="1"/>
    <col min="2" max="2" width="11.33203125" style="8" bestFit="1" customWidth="1" outlineLevel="1"/>
    <col min="3" max="3" width="14.44140625" style="8" bestFit="1" customWidth="1" outlineLevel="1"/>
    <col min="4" max="4" width="13.5546875" style="7" bestFit="1" customWidth="1" outlineLevel="1"/>
    <col min="5" max="5" width="17.109375" style="8" bestFit="1" customWidth="1" outlineLevel="1"/>
    <col min="6" max="6" width="14.5546875" style="8" bestFit="1" customWidth="1" outlineLevel="1"/>
    <col min="7" max="7" width="7.6640625" style="8" customWidth="1" outlineLevel="1"/>
    <col min="8" max="8" width="10.44140625" style="8" customWidth="1" outlineLevel="1"/>
    <col min="9" max="9" width="12.109375" style="8" customWidth="1" outlineLevel="1"/>
    <col min="10" max="10" width="12.21875" style="8" bestFit="1" customWidth="1" outlineLevel="1"/>
    <col min="11" max="11" width="1.109375" style="8" customWidth="1"/>
    <col min="12" max="12" width="15.5546875" style="8" customWidth="1" outlineLevel="1"/>
    <col min="13" max="13" width="15.33203125" style="8" customWidth="1" outlineLevel="1"/>
    <col min="14" max="14" width="13.33203125" style="8" bestFit="1" customWidth="1" outlineLevel="1"/>
    <col min="15" max="15" width="16.44140625" style="8" customWidth="1" outlineLevel="1"/>
    <col min="16" max="256" width="11.44140625" style="8" customWidth="1"/>
    <col min="257" max="16384" width="11" style="8"/>
  </cols>
  <sheetData>
    <row r="1" spans="2:16" x14ac:dyDescent="0.3">
      <c r="C1" s="9"/>
      <c r="D1" s="10"/>
    </row>
    <row r="2" spans="2:16" s="11" customFormat="1" ht="24.6" customHeight="1" x14ac:dyDescent="0.3">
      <c r="B2" s="21" t="s">
        <v>5</v>
      </c>
      <c r="C2" s="21"/>
      <c r="D2" s="21"/>
      <c r="E2" s="21"/>
      <c r="F2" s="21"/>
      <c r="G2" s="21"/>
      <c r="H2" s="21"/>
      <c r="I2" s="21"/>
      <c r="J2" s="21"/>
    </row>
    <row r="3" spans="2:16" s="11" customFormat="1" ht="17.399999999999999" customHeight="1" thickBot="1" x14ac:dyDescent="0.35">
      <c r="B3" s="13"/>
      <c r="C3" s="13"/>
      <c r="D3" s="13"/>
      <c r="E3" s="13"/>
      <c r="F3" s="13"/>
      <c r="G3" s="13"/>
      <c r="H3" s="13"/>
      <c r="I3" s="13"/>
      <c r="J3" s="13"/>
    </row>
    <row r="4" spans="2:16" s="14" customFormat="1" ht="39" customHeight="1" thickBot="1" x14ac:dyDescent="0.3">
      <c r="B4" s="22" t="s">
        <v>6</v>
      </c>
      <c r="C4" s="23" t="s">
        <v>7</v>
      </c>
      <c r="D4" s="24" t="s">
        <v>8</v>
      </c>
      <c r="E4" s="24" t="s">
        <v>9</v>
      </c>
      <c r="F4" s="24" t="s">
        <v>10</v>
      </c>
      <c r="G4" s="24" t="s">
        <v>11</v>
      </c>
      <c r="H4" s="24" t="s">
        <v>12</v>
      </c>
      <c r="I4" s="24" t="s">
        <v>13</v>
      </c>
      <c r="J4" s="24" t="s">
        <v>14</v>
      </c>
      <c r="L4" s="21" t="s">
        <v>15</v>
      </c>
      <c r="M4" s="21"/>
      <c r="N4" s="21"/>
      <c r="O4" s="21"/>
    </row>
    <row r="5" spans="2:16" outlineLevel="1" x14ac:dyDescent="0.3">
      <c r="B5" s="25">
        <v>1</v>
      </c>
      <c r="C5" s="26">
        <v>37144</v>
      </c>
      <c r="D5" s="25">
        <v>1</v>
      </c>
      <c r="E5" s="27" t="str">
        <f t="shared" ref="E5:E23" ca="1" si="0">VLOOKUP(D5,Vendedores,2)</f>
        <v>Alvarez Juan</v>
      </c>
      <c r="F5" s="45">
        <v>1274.55</v>
      </c>
      <c r="G5" s="27" t="str">
        <f t="shared" ref="G5:G23" ca="1" si="1">VLOOKUP($D5,Vendedores,3)</f>
        <v>Norte</v>
      </c>
      <c r="H5" s="27" t="str">
        <f t="shared" ref="H5:H23" ca="1" si="2">VLOOKUP($D5,Vendedores,4)</f>
        <v>Quito</v>
      </c>
      <c r="I5" s="27" t="str">
        <f t="shared" ref="I5:I23" ca="1" si="3">VLOOKUP($D5,Vendedores,5)</f>
        <v>mayorista</v>
      </c>
      <c r="J5" s="27">
        <f t="shared" ref="J5:J23" ca="1" si="4">VLOOKUP($D5,Vendedores,6)</f>
        <v>50000</v>
      </c>
    </row>
    <row r="6" spans="2:16" outlineLevel="1" x14ac:dyDescent="0.3">
      <c r="B6" s="25">
        <v>2</v>
      </c>
      <c r="C6" s="26">
        <v>37147</v>
      </c>
      <c r="D6" s="25">
        <v>2</v>
      </c>
      <c r="E6" s="27" t="str">
        <f t="shared" ca="1" si="0"/>
        <v>Rivera Luis</v>
      </c>
      <c r="F6" s="45">
        <v>1827</v>
      </c>
      <c r="G6" s="27" t="str">
        <f t="shared" ca="1" si="1"/>
        <v>Sur</v>
      </c>
      <c r="H6" s="27" t="str">
        <f t="shared" ca="1" si="2"/>
        <v>Guayaquil</v>
      </c>
      <c r="I6" s="27" t="str">
        <f t="shared" ca="1" si="3"/>
        <v>minorista</v>
      </c>
      <c r="J6" s="27">
        <f t="shared" ca="1" si="4"/>
        <v>10000</v>
      </c>
      <c r="L6" s="36" t="s">
        <v>16</v>
      </c>
      <c r="M6" s="36"/>
      <c r="N6" s="36"/>
      <c r="O6" s="36"/>
    </row>
    <row r="7" spans="2:16" outlineLevel="1" x14ac:dyDescent="0.3">
      <c r="B7" s="25">
        <v>3</v>
      </c>
      <c r="C7" s="26">
        <v>37154</v>
      </c>
      <c r="D7" s="25">
        <v>3</v>
      </c>
      <c r="E7" s="27" t="str">
        <f t="shared" ca="1" si="0"/>
        <v>Garcia José</v>
      </c>
      <c r="F7" s="45">
        <v>6750</v>
      </c>
      <c r="G7" s="27" t="str">
        <f t="shared" ca="1" si="1"/>
        <v>Este</v>
      </c>
      <c r="H7" s="27" t="str">
        <f t="shared" ca="1" si="2"/>
        <v>Cuenca</v>
      </c>
      <c r="I7" s="27" t="str">
        <f t="shared" ca="1" si="3"/>
        <v>mayorista</v>
      </c>
      <c r="J7" s="27">
        <f t="shared" ca="1" si="4"/>
        <v>47800</v>
      </c>
      <c r="L7" s="28"/>
      <c r="M7" s="28"/>
      <c r="N7" s="28"/>
      <c r="O7" s="28"/>
    </row>
    <row r="8" spans="2:16" ht="16.2" outlineLevel="1" thickBot="1" x14ac:dyDescent="0.35">
      <c r="B8" s="25">
        <v>4</v>
      </c>
      <c r="C8" s="26">
        <v>37158</v>
      </c>
      <c r="D8" s="25">
        <v>2</v>
      </c>
      <c r="E8" s="27" t="str">
        <f t="shared" ca="1" si="0"/>
        <v>Rivera Luis</v>
      </c>
      <c r="F8" s="45">
        <v>920.75</v>
      </c>
      <c r="G8" s="27" t="str">
        <f t="shared" ca="1" si="1"/>
        <v>Sur</v>
      </c>
      <c r="H8" s="27" t="str">
        <f t="shared" ca="1" si="2"/>
        <v>Guayaquil</v>
      </c>
      <c r="I8" s="27" t="str">
        <f t="shared" ca="1" si="3"/>
        <v>minorista</v>
      </c>
      <c r="J8" s="46">
        <f t="shared" ca="1" si="4"/>
        <v>10000</v>
      </c>
      <c r="L8" s="37" t="s">
        <v>17</v>
      </c>
      <c r="M8" s="37" t="s">
        <v>18</v>
      </c>
      <c r="N8" s="37" t="s">
        <v>19</v>
      </c>
      <c r="O8" s="37" t="s">
        <v>20</v>
      </c>
    </row>
    <row r="9" spans="2:16" outlineLevel="1" x14ac:dyDescent="0.3">
      <c r="B9" s="25">
        <v>5</v>
      </c>
      <c r="C9" s="26">
        <v>37161</v>
      </c>
      <c r="D9" s="25">
        <v>1</v>
      </c>
      <c r="E9" s="27" t="str">
        <f t="shared" ca="1" si="0"/>
        <v>Alvarez Juan</v>
      </c>
      <c r="F9" s="45">
        <v>1789.3</v>
      </c>
      <c r="G9" s="27" t="str">
        <f t="shared" ca="1" si="1"/>
        <v>Norte</v>
      </c>
      <c r="H9" s="27" t="str">
        <f t="shared" ca="1" si="2"/>
        <v>Quito</v>
      </c>
      <c r="I9" s="27" t="str">
        <f t="shared" ca="1" si="3"/>
        <v>mayorista</v>
      </c>
      <c r="J9" s="46">
        <f t="shared" ca="1" si="4"/>
        <v>50000</v>
      </c>
      <c r="L9" s="35">
        <v>1</v>
      </c>
      <c r="M9" s="38" t="str">
        <f t="shared" ref="M9:M14" ca="1" si="5">VLOOKUP(L9,Vendedores,2)</f>
        <v>Alvarez Juan</v>
      </c>
      <c r="N9" s="43">
        <f>SUMIF(D$5:D$23,L9,F$5:F$23)</f>
        <v>17400.349999999999</v>
      </c>
      <c r="O9" s="43">
        <f t="shared" ref="O9:O14" ca="1" si="6">VLOOKUP(N9,COMISIONES,3)*N9</f>
        <v>696.01400000000001</v>
      </c>
    </row>
    <row r="10" spans="2:16" outlineLevel="1" x14ac:dyDescent="0.3">
      <c r="B10" s="25">
        <v>6</v>
      </c>
      <c r="C10" s="26">
        <v>37165</v>
      </c>
      <c r="D10" s="25">
        <v>1</v>
      </c>
      <c r="E10" s="27" t="str">
        <f t="shared" ca="1" si="0"/>
        <v>Alvarez Juan</v>
      </c>
      <c r="F10" s="45">
        <v>4321</v>
      </c>
      <c r="G10" s="27" t="str">
        <f t="shared" ca="1" si="1"/>
        <v>Norte</v>
      </c>
      <c r="H10" s="27" t="str">
        <f t="shared" ca="1" si="2"/>
        <v>Quito</v>
      </c>
      <c r="I10" s="27" t="str">
        <f t="shared" ca="1" si="3"/>
        <v>mayorista</v>
      </c>
      <c r="J10" s="46">
        <f t="shared" ca="1" si="4"/>
        <v>50000</v>
      </c>
      <c r="L10" s="35">
        <v>2</v>
      </c>
      <c r="M10" s="38" t="str">
        <f t="shared" ca="1" si="5"/>
        <v>Rivera Luis</v>
      </c>
      <c r="N10" s="43">
        <f>SUMIF(D$5:D$23,L10,F$5:F$23)</f>
        <v>4096.25</v>
      </c>
      <c r="O10" s="43">
        <f t="shared" ca="1" si="6"/>
        <v>40.962499999999999</v>
      </c>
    </row>
    <row r="11" spans="2:16" outlineLevel="1" x14ac:dyDescent="0.3">
      <c r="B11" s="25">
        <v>7</v>
      </c>
      <c r="C11" s="26">
        <v>37167</v>
      </c>
      <c r="D11" s="25">
        <v>5</v>
      </c>
      <c r="E11" s="27" t="str">
        <f t="shared" ca="1" si="0"/>
        <v>Rossi Gino</v>
      </c>
      <c r="F11" s="45">
        <v>1754.5</v>
      </c>
      <c r="G11" s="27" t="str">
        <f t="shared" ca="1" si="1"/>
        <v>´Norte</v>
      </c>
      <c r="H11" s="27" t="str">
        <f t="shared" ca="1" si="2"/>
        <v>Quito</v>
      </c>
      <c r="I11" s="27" t="str">
        <f t="shared" ca="1" si="3"/>
        <v>mayorista</v>
      </c>
      <c r="J11" s="46">
        <f t="shared" ca="1" si="4"/>
        <v>65450</v>
      </c>
      <c r="L11" s="35">
        <v>3</v>
      </c>
      <c r="M11" s="38" t="str">
        <f t="shared" ca="1" si="5"/>
        <v>Garcia José</v>
      </c>
      <c r="N11" s="43">
        <f>SUMIF(D$5:D$23,L11,F$5:F$23)</f>
        <v>7663.5</v>
      </c>
      <c r="O11" s="43">
        <f t="shared" ca="1" si="6"/>
        <v>153.27000000000001</v>
      </c>
    </row>
    <row r="12" spans="2:16" outlineLevel="1" x14ac:dyDescent="0.3">
      <c r="B12" s="25">
        <v>8</v>
      </c>
      <c r="C12" s="26">
        <v>37179</v>
      </c>
      <c r="D12" s="25">
        <v>3</v>
      </c>
      <c r="E12" s="27" t="str">
        <f t="shared" ca="1" si="0"/>
        <v>Garcia José</v>
      </c>
      <c r="F12" s="45">
        <v>913.5</v>
      </c>
      <c r="G12" s="27" t="str">
        <f t="shared" ca="1" si="1"/>
        <v>Este</v>
      </c>
      <c r="H12" s="27" t="str">
        <f t="shared" ca="1" si="2"/>
        <v>Cuenca</v>
      </c>
      <c r="I12" s="27" t="str">
        <f t="shared" ca="1" si="3"/>
        <v>mayorista</v>
      </c>
      <c r="J12" s="46">
        <f t="shared" ca="1" si="4"/>
        <v>47800</v>
      </c>
      <c r="L12" s="35">
        <v>4</v>
      </c>
      <c r="M12" s="38" t="str">
        <f t="shared" ca="1" si="5"/>
        <v>Pérez Francisco</v>
      </c>
      <c r="N12" s="43">
        <f>SUMIF(D$5:D$23,L12,F$5:F$23)</f>
        <v>12175</v>
      </c>
      <c r="O12" s="43">
        <f t="shared" ca="1" si="6"/>
        <v>365.25</v>
      </c>
      <c r="P12" s="15"/>
    </row>
    <row r="13" spans="2:16" outlineLevel="1" x14ac:dyDescent="0.3">
      <c r="B13" s="25">
        <v>9</v>
      </c>
      <c r="C13" s="26">
        <v>37187</v>
      </c>
      <c r="D13" s="25">
        <v>1</v>
      </c>
      <c r="E13" s="27" t="str">
        <f t="shared" ca="1" si="0"/>
        <v>Alvarez Juan</v>
      </c>
      <c r="F13" s="45">
        <v>616.25</v>
      </c>
      <c r="G13" s="27" t="str">
        <f t="shared" ca="1" si="1"/>
        <v>Norte</v>
      </c>
      <c r="H13" s="27" t="str">
        <f t="shared" ca="1" si="2"/>
        <v>Quito</v>
      </c>
      <c r="I13" s="27" t="str">
        <f t="shared" ca="1" si="3"/>
        <v>mayorista</v>
      </c>
      <c r="J13" s="46">
        <f t="shared" ca="1" si="4"/>
        <v>50000</v>
      </c>
      <c r="L13" s="35">
        <v>5</v>
      </c>
      <c r="M13" s="38" t="str">
        <f t="shared" ca="1" si="5"/>
        <v>Rossi Gino</v>
      </c>
      <c r="N13" s="43">
        <f>SUMIF(D$5:D$23,L13,F$5:F$23)</f>
        <v>114210.5</v>
      </c>
      <c r="O13" s="43">
        <f t="shared" ca="1" si="6"/>
        <v>7994.7350000000006</v>
      </c>
    </row>
    <row r="14" spans="2:16" outlineLevel="1" x14ac:dyDescent="0.3">
      <c r="B14" s="25">
        <v>10</v>
      </c>
      <c r="C14" s="26">
        <v>37193</v>
      </c>
      <c r="D14" s="25">
        <v>5</v>
      </c>
      <c r="E14" s="27" t="str">
        <f t="shared" ca="1" si="0"/>
        <v>Rossi Gino</v>
      </c>
      <c r="F14" s="45">
        <v>112456</v>
      </c>
      <c r="G14" s="27" t="str">
        <f t="shared" ca="1" si="1"/>
        <v>´Norte</v>
      </c>
      <c r="H14" s="27" t="str">
        <f t="shared" ca="1" si="2"/>
        <v>Quito</v>
      </c>
      <c r="I14" s="27" t="str">
        <f t="shared" ca="1" si="3"/>
        <v>mayorista</v>
      </c>
      <c r="J14" s="46">
        <f t="shared" ca="1" si="4"/>
        <v>65450</v>
      </c>
      <c r="L14" s="35">
        <v>6</v>
      </c>
      <c r="M14" s="38" t="str">
        <f t="shared" ca="1" si="5"/>
        <v>Ortiz Mario</v>
      </c>
      <c r="N14" s="43">
        <f>SUMIF(D$5:D$23,L14,F$5:F$23)</f>
        <v>1595</v>
      </c>
      <c r="O14" s="43">
        <f t="shared" ca="1" si="6"/>
        <v>15.950000000000001</v>
      </c>
    </row>
    <row r="15" spans="2:16" outlineLevel="1" x14ac:dyDescent="0.3">
      <c r="B15" s="25">
        <v>11</v>
      </c>
      <c r="C15" s="26">
        <v>37197</v>
      </c>
      <c r="D15" s="25">
        <v>1</v>
      </c>
      <c r="E15" s="27" t="str">
        <f t="shared" ca="1" si="0"/>
        <v>Alvarez Juan</v>
      </c>
      <c r="F15" s="45">
        <v>1247</v>
      </c>
      <c r="G15" s="27" t="str">
        <f t="shared" ca="1" si="1"/>
        <v>Norte</v>
      </c>
      <c r="H15" s="27" t="str">
        <f t="shared" ca="1" si="2"/>
        <v>Quito</v>
      </c>
      <c r="I15" s="27" t="str">
        <f t="shared" ca="1" si="3"/>
        <v>mayorista</v>
      </c>
      <c r="J15" s="46">
        <f t="shared" ca="1" si="4"/>
        <v>50000</v>
      </c>
      <c r="L15" s="35" t="s">
        <v>43</v>
      </c>
      <c r="M15" s="39"/>
      <c r="N15" s="44">
        <f>SUBTOTAL(109,N9:N14)</f>
        <v>157140.6</v>
      </c>
      <c r="O15" s="44">
        <f ca="1">SUBTOTAL(109,O9:O14)</f>
        <v>9266.1815000000006</v>
      </c>
    </row>
    <row r="16" spans="2:16" outlineLevel="1" x14ac:dyDescent="0.3">
      <c r="B16" s="25">
        <v>12</v>
      </c>
      <c r="C16" s="26">
        <v>37204</v>
      </c>
      <c r="D16" s="25">
        <v>1</v>
      </c>
      <c r="E16" s="27" t="str">
        <f t="shared" ca="1" si="0"/>
        <v>Alvarez Juan</v>
      </c>
      <c r="F16" s="45">
        <v>1885</v>
      </c>
      <c r="G16" s="27" t="str">
        <f t="shared" ca="1" si="1"/>
        <v>Norte</v>
      </c>
      <c r="H16" s="27" t="str">
        <f t="shared" ca="1" si="2"/>
        <v>Quito</v>
      </c>
      <c r="I16" s="27" t="str">
        <f t="shared" ca="1" si="3"/>
        <v>mayorista</v>
      </c>
      <c r="J16" s="46">
        <f t="shared" ca="1" si="4"/>
        <v>50000</v>
      </c>
      <c r="L16" s="11"/>
    </row>
    <row r="17" spans="2:10" outlineLevel="1" x14ac:dyDescent="0.3">
      <c r="B17" s="25">
        <v>13</v>
      </c>
      <c r="C17" s="26">
        <v>37209</v>
      </c>
      <c r="D17" s="25">
        <v>4</v>
      </c>
      <c r="E17" s="27" t="str">
        <f t="shared" ca="1" si="0"/>
        <v>Pérez Francisco</v>
      </c>
      <c r="F17" s="45">
        <v>12175</v>
      </c>
      <c r="G17" s="27" t="str">
        <f t="shared" ca="1" si="1"/>
        <v>Oeste</v>
      </c>
      <c r="H17" s="27" t="str">
        <f t="shared" ca="1" si="2"/>
        <v>Manta</v>
      </c>
      <c r="I17" s="27" t="str">
        <f t="shared" ca="1" si="3"/>
        <v>minorista</v>
      </c>
      <c r="J17" s="46">
        <f t="shared" ca="1" si="4"/>
        <v>6500</v>
      </c>
    </row>
    <row r="18" spans="2:10" outlineLevel="1" x14ac:dyDescent="0.3">
      <c r="B18" s="25">
        <v>14</v>
      </c>
      <c r="C18" s="26">
        <v>37218</v>
      </c>
      <c r="D18" s="25">
        <v>1</v>
      </c>
      <c r="E18" s="27" t="str">
        <f t="shared" ca="1" si="0"/>
        <v>Alvarez Juan</v>
      </c>
      <c r="F18" s="45">
        <v>1750.5</v>
      </c>
      <c r="G18" s="27" t="str">
        <f t="shared" ca="1" si="1"/>
        <v>Norte</v>
      </c>
      <c r="H18" s="27" t="str">
        <f t="shared" ca="1" si="2"/>
        <v>Quito</v>
      </c>
      <c r="I18" s="27" t="str">
        <f t="shared" ca="1" si="3"/>
        <v>mayorista</v>
      </c>
      <c r="J18" s="46">
        <f t="shared" ca="1" si="4"/>
        <v>50000</v>
      </c>
    </row>
    <row r="19" spans="2:10" outlineLevel="1" x14ac:dyDescent="0.3">
      <c r="B19" s="25">
        <v>15</v>
      </c>
      <c r="C19" s="26">
        <v>37222</v>
      </c>
      <c r="D19" s="25">
        <v>2</v>
      </c>
      <c r="E19" s="27" t="str">
        <f t="shared" ca="1" si="0"/>
        <v>Rivera Luis</v>
      </c>
      <c r="F19" s="45">
        <v>1348.5</v>
      </c>
      <c r="G19" s="27" t="str">
        <f t="shared" ca="1" si="1"/>
        <v>Sur</v>
      </c>
      <c r="H19" s="27" t="str">
        <f t="shared" ca="1" si="2"/>
        <v>Guayaquil</v>
      </c>
      <c r="I19" s="27" t="str">
        <f t="shared" ca="1" si="3"/>
        <v>minorista</v>
      </c>
      <c r="J19" s="46">
        <f t="shared" ca="1" si="4"/>
        <v>10000</v>
      </c>
    </row>
    <row r="20" spans="2:10" outlineLevel="1" x14ac:dyDescent="0.3">
      <c r="B20" s="25">
        <v>16</v>
      </c>
      <c r="C20" s="26">
        <v>37229</v>
      </c>
      <c r="D20" s="25">
        <v>1</v>
      </c>
      <c r="E20" s="27" t="str">
        <f t="shared" ca="1" si="0"/>
        <v>Alvarez Juan</v>
      </c>
      <c r="F20" s="45">
        <v>1428.25</v>
      </c>
      <c r="G20" s="27" t="str">
        <f t="shared" ca="1" si="1"/>
        <v>Norte</v>
      </c>
      <c r="H20" s="27" t="str">
        <f t="shared" ca="1" si="2"/>
        <v>Quito</v>
      </c>
      <c r="I20" s="27" t="str">
        <f t="shared" ca="1" si="3"/>
        <v>mayorista</v>
      </c>
      <c r="J20" s="46">
        <f t="shared" ca="1" si="4"/>
        <v>50000</v>
      </c>
    </row>
    <row r="21" spans="2:10" outlineLevel="1" x14ac:dyDescent="0.3">
      <c r="B21" s="25">
        <v>17</v>
      </c>
      <c r="C21" s="26">
        <v>37238</v>
      </c>
      <c r="D21" s="25">
        <v>1</v>
      </c>
      <c r="E21" s="27" t="str">
        <f t="shared" ca="1" si="0"/>
        <v>Alvarez Juan</v>
      </c>
      <c r="F21" s="45">
        <v>623.5</v>
      </c>
      <c r="G21" s="27" t="str">
        <f t="shared" ca="1" si="1"/>
        <v>Norte</v>
      </c>
      <c r="H21" s="27" t="str">
        <f t="shared" ca="1" si="2"/>
        <v>Quito</v>
      </c>
      <c r="I21" s="27" t="str">
        <f t="shared" ca="1" si="3"/>
        <v>mayorista</v>
      </c>
      <c r="J21" s="46">
        <f t="shared" ca="1" si="4"/>
        <v>50000</v>
      </c>
    </row>
    <row r="22" spans="2:10" outlineLevel="1" x14ac:dyDescent="0.3">
      <c r="B22" s="25">
        <v>18</v>
      </c>
      <c r="C22" s="26">
        <v>37242</v>
      </c>
      <c r="D22" s="25">
        <v>6</v>
      </c>
      <c r="E22" s="27" t="str">
        <f t="shared" ca="1" si="0"/>
        <v>Ortiz Mario</v>
      </c>
      <c r="F22" s="45">
        <v>1595</v>
      </c>
      <c r="G22" s="27" t="str">
        <f t="shared" ca="1" si="1"/>
        <v>Este</v>
      </c>
      <c r="H22" s="27" t="str">
        <f t="shared" ca="1" si="2"/>
        <v>Guayaquil</v>
      </c>
      <c r="I22" s="27" t="str">
        <f t="shared" ca="1" si="3"/>
        <v>minorista</v>
      </c>
      <c r="J22" s="46">
        <f t="shared" ca="1" si="4"/>
        <v>11000</v>
      </c>
    </row>
    <row r="23" spans="2:10" outlineLevel="1" x14ac:dyDescent="0.3">
      <c r="B23" s="25">
        <v>19</v>
      </c>
      <c r="C23" s="26">
        <v>37245</v>
      </c>
      <c r="D23" s="25">
        <v>1</v>
      </c>
      <c r="E23" s="27" t="str">
        <f t="shared" ca="1" si="0"/>
        <v>Alvarez Juan</v>
      </c>
      <c r="F23" s="45">
        <v>2465</v>
      </c>
      <c r="G23" s="27" t="str">
        <f t="shared" ca="1" si="1"/>
        <v>Norte</v>
      </c>
      <c r="H23" s="27" t="str">
        <f t="shared" ca="1" si="2"/>
        <v>Quito</v>
      </c>
      <c r="I23" s="27" t="str">
        <f t="shared" ca="1" si="3"/>
        <v>mayorista</v>
      </c>
      <c r="J23" s="46">
        <f t="shared" ca="1" si="4"/>
        <v>50000</v>
      </c>
    </row>
    <row r="24" spans="2:10" x14ac:dyDescent="0.3">
      <c r="B24" s="28"/>
      <c r="C24" s="29"/>
      <c r="D24" s="30"/>
      <c r="E24" s="31"/>
      <c r="F24" s="32"/>
      <c r="G24" s="33"/>
      <c r="H24" s="33"/>
      <c r="I24" s="28"/>
      <c r="J24" s="28"/>
    </row>
    <row r="25" spans="2:10" ht="16.2" thickBot="1" x14ac:dyDescent="0.35">
      <c r="B25" s="31" t="s">
        <v>21</v>
      </c>
      <c r="C25" s="29"/>
      <c r="D25" s="30"/>
      <c r="E25" s="31"/>
      <c r="F25" s="34">
        <f>SUM(F5:F24)</f>
        <v>157140.6</v>
      </c>
      <c r="G25" s="33"/>
      <c r="H25" s="33"/>
      <c r="I25" s="28"/>
      <c r="J25" s="28"/>
    </row>
    <row r="26" spans="2:10" ht="16.2" thickTop="1" x14ac:dyDescent="0.3">
      <c r="B26" s="28"/>
      <c r="C26" s="28"/>
      <c r="D26" s="35"/>
      <c r="E26" s="28"/>
      <c r="F26" s="28"/>
      <c r="G26" s="33"/>
      <c r="H26" s="33"/>
      <c r="I26" s="28"/>
      <c r="J26" s="28"/>
    </row>
    <row r="27" spans="2:10" ht="12.75" customHeight="1" outlineLevel="1" x14ac:dyDescent="0.3">
      <c r="B27" s="28"/>
      <c r="C27" s="28"/>
      <c r="D27" s="35"/>
      <c r="E27" s="28"/>
      <c r="F27" s="28"/>
      <c r="G27" s="28"/>
      <c r="H27" s="28"/>
      <c r="I27" s="28"/>
      <c r="J27" s="28"/>
    </row>
    <row r="28" spans="2:10" outlineLevel="1" x14ac:dyDescent="0.3">
      <c r="B28" s="28"/>
      <c r="C28" s="28"/>
      <c r="D28" s="35"/>
      <c r="E28" s="28"/>
      <c r="F28" s="28"/>
      <c r="G28" s="28"/>
      <c r="H28" s="28"/>
      <c r="I28" s="28"/>
      <c r="J28" s="28"/>
    </row>
    <row r="29" spans="2:10" outlineLevel="1" x14ac:dyDescent="0.3">
      <c r="B29" s="28"/>
      <c r="C29" s="28"/>
      <c r="D29" s="35"/>
      <c r="E29" s="28"/>
      <c r="F29" s="28"/>
      <c r="G29" s="28"/>
      <c r="H29" s="28"/>
      <c r="I29" s="28"/>
      <c r="J29" s="28"/>
    </row>
    <row r="30" spans="2:10" outlineLevel="1" x14ac:dyDescent="0.3"/>
    <row r="31" spans="2:10" outlineLevel="1" x14ac:dyDescent="0.3"/>
    <row r="32" spans="2:10" outlineLevel="1" x14ac:dyDescent="0.3"/>
  </sheetData>
  <dataConsolidate/>
  <mergeCells count="3">
    <mergeCell ref="B2:J2"/>
    <mergeCell ref="L4:O4"/>
    <mergeCell ref="L6:O6"/>
  </mergeCells>
  <pageMargins left="0.75" right="0.75" top="1" bottom="1" header="0" footer="0"/>
  <pageSetup paperSize="9" orientation="portrait" horizontalDpi="30066" verticalDpi="26478"/>
  <headerFooter alignWithMargins="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F6914-0957-40C0-9C57-40B3A101B27E}">
  <dimension ref="A1:G12"/>
  <sheetViews>
    <sheetView showGridLines="0" topLeftCell="B1" workbookViewId="0">
      <selection activeCell="B4" sqref="B4"/>
    </sheetView>
  </sheetViews>
  <sheetFormatPr baseColWidth="10" defaultColWidth="11" defaultRowHeight="15.6" x14ac:dyDescent="0.3"/>
  <cols>
    <col min="1" max="1" width="56.5546875" style="8" hidden="1" customWidth="1"/>
    <col min="2" max="2" width="27.109375" style="8" customWidth="1"/>
    <col min="3" max="3" width="22.33203125" style="8" customWidth="1"/>
    <col min="4" max="4" width="18.109375" style="8" customWidth="1"/>
    <col min="5" max="6" width="11.44140625" style="8" customWidth="1"/>
    <col min="7" max="7" width="19.77734375" style="8" customWidth="1"/>
    <col min="8" max="256" width="11.44140625" style="8" customWidth="1"/>
    <col min="257" max="16384" width="11" style="8"/>
  </cols>
  <sheetData>
    <row r="1" spans="2:7" ht="5.4" customHeight="1" x14ac:dyDescent="0.3"/>
    <row r="2" spans="2:7" ht="21" customHeight="1" x14ac:dyDescent="0.3">
      <c r="B2" s="12" t="s">
        <v>22</v>
      </c>
      <c r="C2" s="12"/>
      <c r="D2" s="12"/>
      <c r="E2" s="12"/>
      <c r="F2" s="12"/>
      <c r="G2" s="12"/>
    </row>
    <row r="4" spans="2:7" x14ac:dyDescent="0.3">
      <c r="B4" s="4" t="s">
        <v>8</v>
      </c>
      <c r="C4" s="4" t="s">
        <v>23</v>
      </c>
      <c r="D4" s="40" t="s">
        <v>11</v>
      </c>
      <c r="E4" s="40" t="s">
        <v>12</v>
      </c>
      <c r="F4" s="40" t="s">
        <v>24</v>
      </c>
      <c r="G4" s="4" t="s">
        <v>25</v>
      </c>
    </row>
    <row r="5" spans="2:7" x14ac:dyDescent="0.3">
      <c r="B5" s="17">
        <v>1</v>
      </c>
      <c r="C5" s="18" t="s">
        <v>26</v>
      </c>
      <c r="D5" s="18" t="s">
        <v>27</v>
      </c>
      <c r="E5" s="18" t="s">
        <v>28</v>
      </c>
      <c r="F5" s="18" t="s">
        <v>29</v>
      </c>
      <c r="G5" s="47">
        <v>50000</v>
      </c>
    </row>
    <row r="6" spans="2:7" x14ac:dyDescent="0.3">
      <c r="B6" s="17">
        <v>2</v>
      </c>
      <c r="C6" s="18" t="s">
        <v>30</v>
      </c>
      <c r="D6" s="18" t="s">
        <v>31</v>
      </c>
      <c r="E6" s="18" t="s">
        <v>32</v>
      </c>
      <c r="F6" s="18" t="s">
        <v>33</v>
      </c>
      <c r="G6" s="47">
        <v>10000</v>
      </c>
    </row>
    <row r="7" spans="2:7" x14ac:dyDescent="0.3">
      <c r="B7" s="17">
        <v>3</v>
      </c>
      <c r="C7" s="18" t="s">
        <v>34</v>
      </c>
      <c r="D7" s="18" t="s">
        <v>35</v>
      </c>
      <c r="E7" s="18" t="s">
        <v>36</v>
      </c>
      <c r="F7" s="18" t="s">
        <v>29</v>
      </c>
      <c r="G7" s="47">
        <v>47800</v>
      </c>
    </row>
    <row r="8" spans="2:7" x14ac:dyDescent="0.3">
      <c r="B8" s="17">
        <v>4</v>
      </c>
      <c r="C8" s="18" t="s">
        <v>37</v>
      </c>
      <c r="D8" s="18" t="s">
        <v>38</v>
      </c>
      <c r="E8" s="18" t="s">
        <v>39</v>
      </c>
      <c r="F8" s="18" t="s">
        <v>33</v>
      </c>
      <c r="G8" s="47">
        <v>6500</v>
      </c>
    </row>
    <row r="9" spans="2:7" x14ac:dyDescent="0.3">
      <c r="B9" s="17">
        <v>5</v>
      </c>
      <c r="C9" s="18" t="s">
        <v>40</v>
      </c>
      <c r="D9" s="18" t="s">
        <v>41</v>
      </c>
      <c r="E9" s="18" t="s">
        <v>28</v>
      </c>
      <c r="F9" s="18" t="s">
        <v>29</v>
      </c>
      <c r="G9" s="47">
        <v>65450</v>
      </c>
    </row>
    <row r="10" spans="2:7" x14ac:dyDescent="0.3">
      <c r="B10" s="19">
        <v>6</v>
      </c>
      <c r="C10" s="20" t="s">
        <v>42</v>
      </c>
      <c r="D10" s="20" t="s">
        <v>35</v>
      </c>
      <c r="E10" s="20" t="s">
        <v>32</v>
      </c>
      <c r="F10" s="20" t="s">
        <v>33</v>
      </c>
      <c r="G10" s="48">
        <v>11000</v>
      </c>
    </row>
    <row r="11" spans="2:7" ht="16.2" thickBot="1" x14ac:dyDescent="0.35">
      <c r="B11" s="41" t="s">
        <v>43</v>
      </c>
      <c r="C11" s="42"/>
      <c r="D11" s="42"/>
      <c r="E11" s="42"/>
      <c r="F11" s="42"/>
      <c r="G11" s="49">
        <f>SUBTOTAL(109,G5:G10)</f>
        <v>190750</v>
      </c>
    </row>
    <row r="12" spans="2:7" ht="16.2" thickTop="1" x14ac:dyDescent="0.3">
      <c r="B12" s="16"/>
      <c r="C12" s="16"/>
      <c r="D12" s="16"/>
      <c r="E12" s="16"/>
      <c r="F12" s="16"/>
      <c r="G12" s="16"/>
    </row>
  </sheetData>
  <dataConsolidate/>
  <mergeCells count="1">
    <mergeCell ref="B2:G2"/>
  </mergeCells>
  <pageMargins left="0.75" right="0.75" top="1" bottom="1" header="0" footer="0"/>
  <pageSetup paperSize="9" orientation="portrait" horizontalDpi="30066" verticalDpi="26478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5</vt:i4>
      </vt:variant>
    </vt:vector>
  </HeadingPairs>
  <TitlesOfParts>
    <vt:vector size="8" baseType="lpstr">
      <vt:lpstr>Tabla comisiones</vt:lpstr>
      <vt:lpstr>Ventas</vt:lpstr>
      <vt:lpstr>Vendedores</vt:lpstr>
      <vt:lpstr>COMISIONES</vt:lpstr>
      <vt:lpstr>RESUMEN</vt:lpstr>
      <vt:lpstr>tabla</vt:lpstr>
      <vt:lpstr>tabla_vendedores</vt:lpstr>
      <vt:lpstr>Vendedores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excelfull.com</dc:creator>
  <cp:lastModifiedBy>ExcelFull Curso Online</cp:lastModifiedBy>
  <dcterms:created xsi:type="dcterms:W3CDTF">2024-02-23T22:28:33Z</dcterms:created>
  <dcterms:modified xsi:type="dcterms:W3CDTF">2024-06-09T18:16:32Z</dcterms:modified>
</cp:coreProperties>
</file>