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 codeName="ThisWorkbook"/>
  <xr:revisionPtr revIDLastSave="22" documentId="8_{26FBBDD6-3821-4806-B5FB-37594B1252FA}" xr6:coauthVersionLast="47" xr6:coauthVersionMax="47" xr10:uidLastSave="{66D8D31F-1589-4300-B515-5F2B485AFE53}"/>
  <bookViews>
    <workbookView xWindow="-108" yWindow="-108" windowWidth="23256" windowHeight="12456" activeTab="1" xr2:uid="{00000000-000D-0000-FFFF-FFFF00000000}"/>
  </bookViews>
  <sheets>
    <sheet name="Resumen de presupuesto" sheetId="1" r:id="rId1"/>
    <sheet name="Detalles del presupuesto" sheetId="3" r:id="rId2"/>
  </sheets>
  <definedNames>
    <definedName name="Total_Wedding_Budget">'Resumen de presupuesto'!$C$3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6" i="1" l="1"/>
  <c r="D16" i="1" s="1"/>
  <c r="D44" i="3"/>
  <c r="C16" i="1" l="1"/>
  <c r="D12" i="1"/>
  <c r="D80" i="3" l="1"/>
  <c r="F15" i="1" s="1"/>
  <c r="D72" i="3"/>
  <c r="F14" i="1" s="1"/>
  <c r="D67" i="3"/>
  <c r="F13" i="1" s="1"/>
  <c r="D56" i="3"/>
  <c r="F12" i="1" s="1"/>
  <c r="D50" i="3"/>
  <c r="F11" i="1" s="1"/>
  <c r="F10" i="1"/>
  <c r="D37" i="3"/>
  <c r="F9" i="1" s="1"/>
  <c r="D29" i="3"/>
  <c r="F8" i="1" s="1"/>
  <c r="D17" i="3"/>
  <c r="F7" i="1" s="1"/>
  <c r="D8" i="3"/>
  <c r="F6" i="1" s="1"/>
  <c r="C80" i="3"/>
  <c r="E15" i="1" s="1"/>
  <c r="C72" i="3"/>
  <c r="E14" i="1" s="1"/>
  <c r="C67" i="3"/>
  <c r="E13" i="1" s="1"/>
  <c r="C56" i="3"/>
  <c r="E12" i="1" s="1"/>
  <c r="C50" i="3"/>
  <c r="E11" i="1" s="1"/>
  <c r="C44" i="3"/>
  <c r="E10" i="1" s="1"/>
  <c r="C37" i="3"/>
  <c r="E9" i="1" s="1"/>
  <c r="C29" i="3"/>
  <c r="E8" i="1" s="1"/>
  <c r="C17" i="3"/>
  <c r="E7" i="1" s="1"/>
  <c r="C8" i="3"/>
  <c r="E6" i="1" s="1"/>
  <c r="E16" i="1" l="1"/>
  <c r="F16" i="1"/>
  <c r="D7" i="1"/>
  <c r="D8" i="1"/>
  <c r="D9" i="1"/>
  <c r="D10" i="1"/>
  <c r="D11" i="1"/>
  <c r="D13" i="1"/>
  <c r="D14" i="1"/>
  <c r="D15" i="1"/>
  <c r="C26" i="1"/>
  <c r="B28" i="1" s="1"/>
  <c r="C28" i="1" l="1"/>
</calcChain>
</file>

<file path=xl/sharedStrings.xml><?xml version="1.0" encoding="utf-8"?>
<sst xmlns="http://schemas.openxmlformats.org/spreadsheetml/2006/main" count="118" uniqueCount="80">
  <si>
    <t>PRESUPUESTO TOTAL PARA LA BODA</t>
  </si>
  <si>
    <t>GASTOS</t>
  </si>
  <si>
    <t>Recepción</t>
  </si>
  <si>
    <t>Atuendo</t>
  </si>
  <si>
    <t>Flores y decoración</t>
  </si>
  <si>
    <t>Música</t>
  </si>
  <si>
    <t>Fotografías y vídeo</t>
  </si>
  <si>
    <t>Detalles y regalos</t>
  </si>
  <si>
    <t>Ceremonia</t>
  </si>
  <si>
    <t>Papelería</t>
  </si>
  <si>
    <t>Alianzas</t>
  </si>
  <si>
    <t>Transporte</t>
  </si>
  <si>
    <t>Total</t>
  </si>
  <si>
    <t>CONTRIBUCIONES</t>
  </si>
  <si>
    <t>Origen de fondos</t>
  </si>
  <si>
    <t>Ahorros</t>
  </si>
  <si>
    <t>Padre y madre de cónyuge 1</t>
  </si>
  <si>
    <t>Abuelos del cónyuge 1</t>
  </si>
  <si>
    <t>Padre y madre de cónyuge 2</t>
  </si>
  <si>
    <t>Abuelos del cónyuge 2</t>
  </si>
  <si>
    <t>Otras contribuciones</t>
  </si>
  <si>
    <t>Asignación 
%</t>
  </si>
  <si>
    <t>Contribución</t>
  </si>
  <si>
    <t>Presupuesto asignado</t>
  </si>
  <si>
    <t>Estimado 
Costes</t>
  </si>
  <si>
    <t>Real 
Costes</t>
  </si>
  <si>
    <t xml:space="preserve"> </t>
  </si>
  <si>
    <t>RECEPCIÓN</t>
  </si>
  <si>
    <t>Recinto y alquiler</t>
  </si>
  <si>
    <t>Comidas y servicio</t>
  </si>
  <si>
    <t>Bebidas</t>
  </si>
  <si>
    <t>Tarta</t>
  </si>
  <si>
    <t>Gastos varios</t>
  </si>
  <si>
    <t>ATUENDO</t>
  </si>
  <si>
    <t>Esmoquin, traje o vestidos</t>
  </si>
  <si>
    <t>Arreglos</t>
  </si>
  <si>
    <t>Tocado y velo</t>
  </si>
  <si>
    <t>Accesorios</t>
  </si>
  <si>
    <t>Peluquería y maquillaje</t>
  </si>
  <si>
    <t>FLORES Y ADORNOS</t>
  </si>
  <si>
    <t>Arreglos florales para la ceremonia</t>
  </si>
  <si>
    <t>Flores y canastilla de la niña</t>
  </si>
  <si>
    <t>Cojín para alianzas</t>
  </si>
  <si>
    <t>Ramos</t>
  </si>
  <si>
    <t>Flores para el ojal</t>
  </si>
  <si>
    <t>Ramilletes</t>
  </si>
  <si>
    <t>Decoración de recepción</t>
  </si>
  <si>
    <t>Iluminación</t>
  </si>
  <si>
    <t>MÚSICA</t>
  </si>
  <si>
    <t>Músicos para la ceremonia</t>
  </si>
  <si>
    <t>Músicos para el cóctel</t>
  </si>
  <si>
    <t>Banda, DJ o entretenimiento para la recepción</t>
  </si>
  <si>
    <t>Sistema de sonido o alquiler de pista de baile</t>
  </si>
  <si>
    <t>FOTOGRAFÍAS Y VÍDEO</t>
  </si>
  <si>
    <t>Fotografía</t>
  </si>
  <si>
    <t>Vídeo</t>
  </si>
  <si>
    <t>Copias adicionales y álbumes</t>
  </si>
  <si>
    <t>DETALLES Y REGALOS</t>
  </si>
  <si>
    <t>Regalos de bienvenida</t>
  </si>
  <si>
    <t>Regalos de la fiesta</t>
  </si>
  <si>
    <t>CEREMONIA</t>
  </si>
  <si>
    <t>Cuota de sitio</t>
  </si>
  <si>
    <t>Honorarios del oficiante o donativo a iglesia</t>
  </si>
  <si>
    <t>PAPELERÍA</t>
  </si>
  <si>
    <t>Tarjetas para reservar las fechas</t>
  </si>
  <si>
    <t>Invitaciones y confirmaciones de asistencia</t>
  </si>
  <si>
    <t>Programas</t>
  </si>
  <si>
    <t>Tarjetas de asiento y colocación</t>
  </si>
  <si>
    <t>Tarjetas de menú</t>
  </si>
  <si>
    <t>Notas de agradecimiento</t>
  </si>
  <si>
    <t>Gastos de envío</t>
  </si>
  <si>
    <t>ALIANZAS</t>
  </si>
  <si>
    <t>Accesorios de anillos</t>
  </si>
  <si>
    <t>TRANSPORTE</t>
  </si>
  <si>
    <t>Alquiler de coche principal</t>
  </si>
  <si>
    <t>Alquiler de coche para invitados</t>
  </si>
  <si>
    <t>Transporte para invitados de fuera de la ciudad</t>
  </si>
  <si>
    <t>Servicio de estacionamiento</t>
  </si>
  <si>
    <t>Costes estimados</t>
  </si>
  <si>
    <t>Costes reales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</si>
</sst>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#,##0\ &quot;€&quot;;\-#,##0\ &quot;€&quot;"/>
    <numFmt numFmtId="165" formatCode="_-* #,##0\ &quot;€&quot;_-;\-* #,##0\ &quot;€&quot;_-;_-* &quot;-&quot;\ &quot;€&quot;_-;_-@_-"/>
    <numFmt numFmtId="166" formatCode="_-* #,##0.00\ &quot;€&quot;_-;\-* #,##0.00\ &quot;€&quot;_-;_-* &quot;-&quot;??\ &quot;€&quot;_-;_-@_-"/>
    <numFmt numFmtId="167" formatCode="_(* #,##0_);_(* \(#,##0\);_(* &quot;-&quot;_);_(@_)"/>
    <numFmt numFmtId="168" formatCode="_(* #,##0.00_);_(* \(#,##0.00\);_(* &quot;-&quot;??_);_(@_)"/>
    <numFmt numFmtId="169" formatCode="#,##0\ &quot;€&quot;"/>
    <numFmt numFmtId="170" formatCode="#,##0.00\ &quot;€&quot;"/>
  </numFmts>
  <fonts count="33" x14ac:knownFonts="1">
    <font>
      <sz val="11"/>
      <color theme="1"/>
      <name val="Cambria"/>
      <family val="2"/>
      <scheme val="minor"/>
    </font>
    <font>
      <sz val="11"/>
      <color theme="1"/>
      <name val="Cambria"/>
      <family val="1"/>
      <scheme val="minor"/>
    </font>
    <font>
      <b/>
      <sz val="11"/>
      <color theme="1" tint="0.14999847407452621"/>
      <name val="Cambria"/>
      <family val="1"/>
      <scheme val="minor"/>
    </font>
    <font>
      <sz val="11"/>
      <color theme="1" tint="0.249977111117893"/>
      <name val="Cambria"/>
      <family val="1"/>
      <scheme val="minor"/>
    </font>
    <font>
      <b/>
      <sz val="11"/>
      <color theme="1" tint="0.249977111117893"/>
      <name val="Cambria"/>
      <family val="1"/>
      <scheme val="minor"/>
    </font>
    <font>
      <sz val="10"/>
      <color theme="1"/>
      <name val="Candara"/>
      <family val="2"/>
      <scheme val="major"/>
    </font>
    <font>
      <sz val="12"/>
      <color theme="1"/>
      <name val="Candara"/>
      <family val="2"/>
      <scheme val="major"/>
    </font>
    <font>
      <sz val="11"/>
      <color theme="1"/>
      <name val="Candara"/>
      <family val="2"/>
      <scheme val="major"/>
    </font>
    <font>
      <sz val="11"/>
      <color theme="0"/>
      <name val="Candara"/>
      <family val="2"/>
      <scheme val="major"/>
    </font>
    <font>
      <sz val="12"/>
      <color theme="0"/>
      <name val="Candara"/>
      <family val="2"/>
      <scheme val="major"/>
    </font>
    <font>
      <b/>
      <sz val="14"/>
      <color theme="1" tint="0.14999847407452621"/>
      <name val="Candara"/>
      <family val="2"/>
      <scheme val="major"/>
    </font>
    <font>
      <sz val="11"/>
      <color theme="1" tint="0.24994659260841701"/>
      <name val="Cambria"/>
      <family val="1"/>
      <scheme val="minor"/>
    </font>
    <font>
      <b/>
      <sz val="11"/>
      <color theme="1" tint="0.24994659260841701"/>
      <name val="Cambria"/>
      <family val="1"/>
      <scheme val="minor"/>
    </font>
    <font>
      <sz val="11"/>
      <color theme="1"/>
      <name val="Cambria"/>
      <family val="1"/>
      <scheme val="minor"/>
    </font>
    <font>
      <sz val="11"/>
      <color theme="1" tint="0.249977111117893"/>
      <name val="Cambria"/>
      <family val="1"/>
      <scheme val="minor"/>
    </font>
    <font>
      <sz val="11"/>
      <color theme="1" tint="0.249977111117893"/>
      <name val="Cambria"/>
      <family val="2"/>
      <scheme val="minor"/>
    </font>
    <font>
      <sz val="11"/>
      <color theme="1"/>
      <name val="Cambria"/>
      <family val="2"/>
      <scheme val="minor"/>
    </font>
    <font>
      <sz val="18"/>
      <color theme="3"/>
      <name val="Candara"/>
      <family val="2"/>
      <scheme val="major"/>
    </font>
    <font>
      <b/>
      <sz val="15"/>
      <color theme="3"/>
      <name val="Cambria"/>
      <family val="2"/>
      <scheme val="minor"/>
    </font>
    <font>
      <b/>
      <sz val="13"/>
      <color theme="3"/>
      <name val="Cambria"/>
      <family val="2"/>
      <scheme val="minor"/>
    </font>
    <font>
      <b/>
      <sz val="11"/>
      <color theme="3"/>
      <name val="Cambria"/>
      <family val="2"/>
      <scheme val="minor"/>
    </font>
    <font>
      <sz val="11"/>
      <color rgb="FF006100"/>
      <name val="Cambria"/>
      <family val="2"/>
      <scheme val="minor"/>
    </font>
    <font>
      <sz val="11"/>
      <color rgb="FF9C0006"/>
      <name val="Cambria"/>
      <family val="2"/>
      <scheme val="minor"/>
    </font>
    <font>
      <sz val="11"/>
      <color rgb="FF9C5700"/>
      <name val="Cambria"/>
      <family val="2"/>
      <scheme val="minor"/>
    </font>
    <font>
      <sz val="11"/>
      <color rgb="FF3F3F76"/>
      <name val="Cambria"/>
      <family val="2"/>
      <scheme val="minor"/>
    </font>
    <font>
      <b/>
      <sz val="11"/>
      <color rgb="FF3F3F3F"/>
      <name val="Cambria"/>
      <family val="2"/>
      <scheme val="minor"/>
    </font>
    <font>
      <b/>
      <sz val="11"/>
      <color rgb="FFFA7D00"/>
      <name val="Cambria"/>
      <family val="2"/>
      <scheme val="minor"/>
    </font>
    <font>
      <sz val="11"/>
      <color rgb="FFFA7D00"/>
      <name val="Cambria"/>
      <family val="2"/>
      <scheme val="minor"/>
    </font>
    <font>
      <b/>
      <sz val="11"/>
      <color theme="0"/>
      <name val="Cambria"/>
      <family val="2"/>
      <scheme val="minor"/>
    </font>
    <font>
      <sz val="11"/>
      <color rgb="FFFF0000"/>
      <name val="Cambria"/>
      <family val="2"/>
      <scheme val="minor"/>
    </font>
    <font>
      <i/>
      <sz val="11"/>
      <color rgb="FF7F7F7F"/>
      <name val="Cambria"/>
      <family val="2"/>
      <scheme val="minor"/>
    </font>
    <font>
      <b/>
      <sz val="11"/>
      <color theme="1"/>
      <name val="Cambria"/>
      <family val="2"/>
      <scheme val="minor"/>
    </font>
    <font>
      <sz val="11"/>
      <color theme="0"/>
      <name val="Cambria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-0.24994659260841701"/>
        <bgColor indexed="64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n">
        <color theme="8" tint="-0.24994659260841701"/>
      </bottom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/>
      <top style="thin">
        <color theme="8" tint="-0.2499465926084170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168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21" fillId="6" borderId="0" applyNumberFormat="0" applyBorder="0" applyAlignment="0" applyProtection="0"/>
    <xf numFmtId="0" fontId="22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9" borderId="7" applyNumberFormat="0" applyAlignment="0" applyProtection="0"/>
    <xf numFmtId="0" fontId="25" fillId="10" borderId="8" applyNumberFormat="0" applyAlignment="0" applyProtection="0"/>
    <xf numFmtId="0" fontId="26" fillId="10" borderId="7" applyNumberFormat="0" applyAlignment="0" applyProtection="0"/>
    <xf numFmtId="0" fontId="27" fillId="0" borderId="9" applyNumberFormat="0" applyFill="0" applyAlignment="0" applyProtection="0"/>
    <xf numFmtId="0" fontId="28" fillId="11" borderId="10" applyNumberFormat="0" applyAlignment="0" applyProtection="0"/>
    <xf numFmtId="0" fontId="29" fillId="0" borderId="0" applyNumberFormat="0" applyFill="0" applyBorder="0" applyAlignment="0" applyProtection="0"/>
    <xf numFmtId="0" fontId="16" fillId="12" borderId="11" applyNumberFormat="0" applyFont="0" applyAlignment="0" applyProtection="0"/>
    <xf numFmtId="0" fontId="30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32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32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32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32" fillId="25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32" fillId="29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32" fillId="33" borderId="0" applyNumberFormat="0" applyBorder="0" applyAlignment="0" applyProtection="0"/>
    <xf numFmtId="0" fontId="16" fillId="34" borderId="0" applyNumberFormat="0" applyBorder="0" applyAlignment="0" applyProtection="0"/>
    <xf numFmtId="0" fontId="16" fillId="35" borderId="0" applyNumberFormat="0" applyBorder="0" applyAlignment="0" applyProtection="0"/>
    <xf numFmtId="0" fontId="16" fillId="36" borderId="0" applyNumberFormat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indent="1"/>
    </xf>
    <xf numFmtId="0" fontId="10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indent="1"/>
    </xf>
    <xf numFmtId="0" fontId="9" fillId="2" borderId="1" xfId="0" applyFont="1" applyFill="1" applyBorder="1" applyAlignment="1">
      <alignment horizontal="left" vertical="center" indent="1"/>
    </xf>
    <xf numFmtId="0" fontId="8" fillId="2" borderId="1" xfId="0" applyFont="1" applyFill="1" applyBorder="1" applyAlignment="1">
      <alignment horizontal="left" vertical="center" indent="1"/>
    </xf>
    <xf numFmtId="0" fontId="10" fillId="2" borderId="1" xfId="0" applyFont="1" applyFill="1" applyBorder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11" fillId="5" borderId="0" xfId="0" applyFont="1" applyFill="1" applyAlignment="1">
      <alignment horizontal="left" vertical="center" indent="1"/>
    </xf>
    <xf numFmtId="9" fontId="11" fillId="5" borderId="0" xfId="0" applyNumberFormat="1" applyFont="1" applyFill="1" applyAlignment="1">
      <alignment horizontal="center" vertical="center"/>
    </xf>
    <xf numFmtId="0" fontId="11" fillId="0" borderId="0" xfId="0" applyFont="1" applyAlignment="1">
      <alignment horizontal="left" vertical="center" indent="1"/>
    </xf>
    <xf numFmtId="9" fontId="11" fillId="0" borderId="0" xfId="0" applyNumberFormat="1" applyFont="1" applyAlignment="1">
      <alignment horizontal="center" vertical="center"/>
    </xf>
    <xf numFmtId="0" fontId="12" fillId="0" borderId="2" xfId="0" applyFont="1" applyBorder="1" applyAlignment="1">
      <alignment horizontal="left" vertical="center" indent="1"/>
    </xf>
    <xf numFmtId="9" fontId="12" fillId="0" borderId="2" xfId="0" applyNumberFormat="1" applyFont="1" applyBorder="1" applyAlignment="1">
      <alignment horizontal="center" vertical="center"/>
    </xf>
    <xf numFmtId="0" fontId="9" fillId="4" borderId="0" xfId="0" applyFont="1" applyFill="1" applyAlignment="1">
      <alignment horizontal="left" vertical="center" wrapText="1" indent="1"/>
    </xf>
    <xf numFmtId="0" fontId="8" fillId="4" borderId="0" xfId="0" applyFont="1" applyFill="1" applyAlignment="1">
      <alignment horizontal="center" vertical="center" wrapText="1"/>
    </xf>
    <xf numFmtId="0" fontId="11" fillId="5" borderId="3" xfId="0" applyFont="1" applyFill="1" applyBorder="1" applyAlignment="1">
      <alignment horizontal="left" vertical="center" indent="1"/>
    </xf>
    <xf numFmtId="9" fontId="11" fillId="5" borderId="3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 indent="1"/>
    </xf>
    <xf numFmtId="0" fontId="15" fillId="0" borderId="0" xfId="0" applyFont="1" applyAlignment="1">
      <alignment horizontal="left" vertical="center" indent="1"/>
    </xf>
    <xf numFmtId="0" fontId="1" fillId="0" borderId="0" xfId="0" applyFont="1" applyAlignment="1">
      <alignment horizontal="center" vertical="center"/>
    </xf>
    <xf numFmtId="169" fontId="2" fillId="3" borderId="0" xfId="0" applyNumberFormat="1" applyFont="1" applyFill="1" applyAlignment="1">
      <alignment horizontal="center" vertical="center"/>
    </xf>
    <xf numFmtId="169" fontId="3" fillId="0" borderId="0" xfId="0" applyNumberFormat="1" applyFont="1" applyAlignment="1">
      <alignment horizontal="center" vertical="center"/>
    </xf>
    <xf numFmtId="169" fontId="14" fillId="0" borderId="0" xfId="0" applyNumberFormat="1" applyFont="1" applyAlignment="1">
      <alignment horizontal="center" vertical="center"/>
    </xf>
    <xf numFmtId="169" fontId="4" fillId="3" borderId="0" xfId="0" applyNumberFormat="1" applyFont="1" applyFill="1" applyAlignment="1">
      <alignment horizontal="center" vertical="center"/>
    </xf>
    <xf numFmtId="170" fontId="1" fillId="0" borderId="0" xfId="0" applyNumberFormat="1" applyFont="1" applyAlignment="1">
      <alignment horizontal="center" vertical="center"/>
    </xf>
    <xf numFmtId="170" fontId="13" fillId="0" borderId="0" xfId="0" applyNumberFormat="1" applyFont="1" applyAlignment="1">
      <alignment horizontal="center" vertical="center"/>
    </xf>
    <xf numFmtId="164" fontId="11" fillId="5" borderId="3" xfId="0" applyNumberFormat="1" applyFont="1" applyFill="1" applyBorder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164" fontId="11" fillId="5" borderId="0" xfId="0" applyNumberFormat="1" applyFont="1" applyFill="1" applyAlignment="1">
      <alignment horizontal="center" vertical="center"/>
    </xf>
    <xf numFmtId="164" fontId="12" fillId="0" borderId="2" xfId="0" applyNumberFormat="1" applyFont="1" applyBorder="1" applyAlignment="1">
      <alignment horizontal="center" vertical="center"/>
    </xf>
  </cellXfs>
  <cellStyles count="47">
    <cellStyle name="20% - Énfasis1" xfId="24" builtinId="30" customBuiltin="1"/>
    <cellStyle name="20% - Énfasis2" xfId="28" builtinId="34" customBuiltin="1"/>
    <cellStyle name="20% - Énfasis3" xfId="32" builtinId="38" customBuiltin="1"/>
    <cellStyle name="20% - Énfasis4" xfId="36" builtinId="42" customBuiltin="1"/>
    <cellStyle name="20% - Énfasis5" xfId="40" builtinId="46" customBuiltin="1"/>
    <cellStyle name="20% - Énfasis6" xfId="44" builtinId="50" customBuiltin="1"/>
    <cellStyle name="40% - Énfasis1" xfId="25" builtinId="31" customBuiltin="1"/>
    <cellStyle name="40% - Énfasis2" xfId="29" builtinId="35" customBuiltin="1"/>
    <cellStyle name="40% - Énfasis3" xfId="33" builtinId="39" customBuiltin="1"/>
    <cellStyle name="40% - Énfasis4" xfId="37" builtinId="43" customBuiltin="1"/>
    <cellStyle name="40% - Énfasis5" xfId="41" builtinId="47" customBuiltin="1"/>
    <cellStyle name="40% - Énfasis6" xfId="45" builtinId="51" customBuiltin="1"/>
    <cellStyle name="60% - Énfasis1" xfId="26" builtinId="32" customBuiltin="1"/>
    <cellStyle name="60% - Énfasis2" xfId="30" builtinId="36" customBuiltin="1"/>
    <cellStyle name="60% - Énfasis3" xfId="34" builtinId="40" customBuiltin="1"/>
    <cellStyle name="60% - Énfasis4" xfId="38" builtinId="44" customBuiltin="1"/>
    <cellStyle name="60% - Énfasis5" xfId="42" builtinId="48" customBuiltin="1"/>
    <cellStyle name="60% - Énfasis6" xfId="46" builtinId="52" customBuiltin="1"/>
    <cellStyle name="Bueno" xfId="11" builtinId="26" customBuiltin="1"/>
    <cellStyle name="Cálculo" xfId="16" builtinId="22" customBuiltin="1"/>
    <cellStyle name="Celda de comprobación" xfId="18" builtinId="23" customBuiltin="1"/>
    <cellStyle name="Celda vinculada" xfId="17" builtinId="24" customBuiltin="1"/>
    <cellStyle name="Encabezado 1" xfId="7" builtinId="16" customBuiltin="1"/>
    <cellStyle name="Encabezado 4" xfId="10" builtinId="19" customBuiltin="1"/>
    <cellStyle name="Énfasis1" xfId="23" builtinId="29" customBuiltin="1"/>
    <cellStyle name="Énfasis2" xfId="27" builtinId="33" customBuiltin="1"/>
    <cellStyle name="Énfasis3" xfId="31" builtinId="37" customBuiltin="1"/>
    <cellStyle name="Énfasis4" xfId="35" builtinId="41" customBuiltin="1"/>
    <cellStyle name="Énfasis5" xfId="39" builtinId="45" customBuiltin="1"/>
    <cellStyle name="Énfasis6" xfId="43" builtinId="49" customBuiltin="1"/>
    <cellStyle name="Entrada" xfId="14" builtinId="20" customBuiltin="1"/>
    <cellStyle name="Incorrecto" xfId="12" builtinId="27" customBuiltin="1"/>
    <cellStyle name="Millares" xfId="1" builtinId="3" customBuiltin="1"/>
    <cellStyle name="Millares [0]" xfId="2" builtinId="6" customBuiltin="1"/>
    <cellStyle name="Moneda" xfId="3" builtinId="4" customBuiltin="1"/>
    <cellStyle name="Moneda [0]" xfId="4" builtinId="7" customBuiltin="1"/>
    <cellStyle name="Neutral" xfId="13" builtinId="28" customBuiltin="1"/>
    <cellStyle name="Normal" xfId="0" builtinId="0" customBuiltin="1"/>
    <cellStyle name="Notas" xfId="20" builtinId="10" customBuiltin="1"/>
    <cellStyle name="Porcentaje" xfId="5" builtinId="5" customBuiltin="1"/>
    <cellStyle name="Salida" xfId="15" builtinId="21" customBuiltin="1"/>
    <cellStyle name="Texto de advertencia" xfId="19" builtinId="11" customBuiltin="1"/>
    <cellStyle name="Texto explicativo" xfId="21" builtinId="53" customBuiltin="1"/>
    <cellStyle name="Título" xfId="6" builtinId="15" customBuiltin="1"/>
    <cellStyle name="Título 2" xfId="8" builtinId="17" customBuiltin="1"/>
    <cellStyle name="Título 3" xfId="9" builtinId="18" customBuiltin="1"/>
    <cellStyle name="Total" xfId="22" builtinId="25" customBuiltin="1"/>
  </cellStyles>
  <dxfs count="9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ambria"/>
        <scheme val="minor"/>
      </font>
      <numFmt numFmtId="169" formatCode="#,##0\ &quot;€&quot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 tint="0.249977111117893"/>
        <name val="Cambria"/>
        <scheme val="minor"/>
      </font>
      <numFmt numFmtId="169" formatCode="#,##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ambria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 tint="0.249977111117893"/>
        <name val="Cambria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numFmt numFmtId="170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mbria"/>
        <scheme val="minor"/>
      </font>
      <numFmt numFmtId="170" formatCode="#,##0.0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numFmt numFmtId="170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mbria"/>
        <scheme val="minor"/>
      </font>
      <numFmt numFmtId="170" formatCode="#,##0.0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Cambria"/>
        <scheme val="minor"/>
      </font>
      <alignment horizontal="left" vertical="center" textRotation="0" wrapText="0" indent="1" justifyLastLine="0" shrinkToFit="0" readingOrder="0"/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numFmt numFmtId="170" formatCode="#,##0.0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numFmt numFmtId="170" formatCode="#,##0.0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numFmt numFmtId="170" formatCode="#,##0.0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numFmt numFmtId="170" formatCode="#,##0.0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color theme="1"/>
        <name val="Candara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numFmt numFmtId="170" formatCode="#,##0.0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numFmt numFmtId="170" formatCode="#,##0.0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numFmt numFmtId="170" formatCode="#,##0.0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numFmt numFmtId="170" formatCode="#,##0.0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color theme="1"/>
        <name val="Candara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numFmt numFmtId="170" formatCode="#,##0.0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numFmt numFmtId="170" formatCode="#,##0.0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numFmt numFmtId="170" formatCode="#,##0.0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numFmt numFmtId="170" formatCode="#,##0.0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color theme="1"/>
        <name val="Candara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numFmt numFmtId="170" formatCode="#,##0.0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numFmt numFmtId="170" formatCode="#,##0.0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numFmt numFmtId="170" formatCode="#,##0.0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numFmt numFmtId="170" formatCode="#,##0.0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color theme="1"/>
        <name val="Candara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numFmt numFmtId="170" formatCode="#,##0.0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numFmt numFmtId="170" formatCode="#,##0.0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numFmt numFmtId="170" formatCode="#,##0.0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numFmt numFmtId="170" formatCode="#,##0.0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color theme="1"/>
        <name val="Candara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scheme val="minor"/>
      </font>
      <numFmt numFmtId="170" formatCode="#,##0.0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numFmt numFmtId="170" formatCode="#,##0.0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numFmt numFmtId="170" formatCode="#,##0.0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numFmt numFmtId="170" formatCode="#,##0.0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color theme="1"/>
        <name val="Candara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numFmt numFmtId="170" formatCode="#,##0.0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numFmt numFmtId="170" formatCode="#,##0.0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numFmt numFmtId="170" formatCode="#,##0.0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numFmt numFmtId="170" formatCode="#,##0.0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color theme="1"/>
        <name val="Candara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numFmt numFmtId="170" formatCode="#,##0.0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numFmt numFmtId="170" formatCode="#,##0.0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numFmt numFmtId="170" formatCode="#,##0.0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numFmt numFmtId="170" formatCode="#,##0.0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  <name val="Candara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numFmt numFmtId="170" formatCode="#,##0.0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numFmt numFmtId="170" formatCode="#,##0.0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numFmt numFmtId="170" formatCode="#,##0.0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numFmt numFmtId="170" formatCode="#,##0.0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  <name val="Candara"/>
        <scheme val="major"/>
      </font>
    </dxf>
    <dxf>
      <font>
        <strike val="0"/>
        <outline val="0"/>
        <shadow val="0"/>
        <u val="none"/>
        <vertAlign val="baseline"/>
        <sz val="11"/>
        <color theme="1"/>
        <name val="Cambria"/>
        <scheme val="minor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mbria"/>
        <scheme val="minor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ndara"/>
        <scheme val="major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 tint="0.249977111117893"/>
        <name val="Cambria"/>
        <scheme val="minor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 tint="0.249977111117893"/>
        <name val="Cambria"/>
        <scheme val="minor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 tint="0.249977111117893"/>
        <name val="Cambria"/>
        <scheme val="minor"/>
      </font>
      <alignment vertical="center" textRotation="0" indent="0" justifyLastLine="0" shrinkToFit="0" readingOrder="0"/>
    </dxf>
    <dxf>
      <fill>
        <patternFill patternType="solid">
          <fgColor theme="6" tint="0.79998168889431442"/>
          <bgColor theme="6" tint="0.79998168889431442"/>
        </patternFill>
      </fill>
    </dxf>
    <dxf>
      <fill>
        <patternFill patternType="solid">
          <fgColor theme="6" tint="0.79998168889431442"/>
          <bgColor theme="6" tint="0.79998168889431442"/>
        </patternFill>
      </fill>
    </dxf>
    <dxf>
      <font>
        <b/>
        <color theme="6" tint="-0.249977111117893"/>
      </font>
    </dxf>
    <dxf>
      <font>
        <b/>
        <color theme="6" tint="-0.249977111117893"/>
      </font>
    </dxf>
    <dxf>
      <font>
        <b/>
        <i val="0"/>
        <color theme="1" tint="0.24994659260841701"/>
      </font>
      <border>
        <top style="thin">
          <color theme="6"/>
        </top>
      </border>
    </dxf>
    <dxf>
      <font>
        <color theme="0"/>
      </font>
      <fill>
        <patternFill>
          <bgColor theme="8" tint="-0.24994659260841701"/>
        </patternFill>
      </fill>
      <border>
        <bottom style="thin">
          <color theme="8" tint="-0.24994659260841701"/>
        </bottom>
      </border>
    </dxf>
    <dxf>
      <font>
        <color theme="1" tint="0.24994659260841701"/>
      </font>
      <border>
        <top/>
        <bottom style="thin">
          <color theme="6"/>
        </bottom>
      </border>
    </dxf>
  </dxfs>
  <tableStyles count="1" defaultTableStyle="TableStyleMedium2" defaultPivotStyle="PivotStyleLight16">
    <tableStyle name="Presupuesto para la boda 2" pivot="0" count="7" xr9:uid="{00000000-0011-0000-FFFF-FFFF00000000}">
      <tableStyleElement type="wholeTable" dxfId="90"/>
      <tableStyleElement type="headerRow" dxfId="89"/>
      <tableStyleElement type="totalRow" dxfId="88"/>
      <tableStyleElement type="firstColumn" dxfId="87"/>
      <tableStyleElement type="lastColumn" dxfId="86"/>
      <tableStyleElement type="firstRowStripe" dxfId="85"/>
      <tableStyleElement type="firstColumnStripe" dxfId="8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118290</xdr:rowOff>
    </xdr:from>
    <xdr:to>
      <xdr:col>6</xdr:col>
      <xdr:colOff>9525</xdr:colOff>
      <xdr:row>1</xdr:row>
      <xdr:rowOff>0</xdr:rowOff>
    </xdr:to>
    <xdr:pic>
      <xdr:nvPicPr>
        <xdr:cNvPr id="2" name="Imagen 1" descr="Foto de un pastel de boda" title="Banne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118290"/>
          <a:ext cx="6981825" cy="1948635"/>
        </a:xfrm>
        <a:prstGeom prst="rect">
          <a:avLst/>
        </a:prstGeom>
      </xdr:spPr>
    </xdr:pic>
    <xdr:clientData/>
  </xdr:twoCellAnchor>
  <xdr:twoCellAnchor>
    <xdr:from>
      <xdr:col>1</xdr:col>
      <xdr:colOff>152399</xdr:colOff>
      <xdr:row>0</xdr:row>
      <xdr:rowOff>809624</xdr:rowOff>
    </xdr:from>
    <xdr:to>
      <xdr:col>4</xdr:col>
      <xdr:colOff>114299</xdr:colOff>
      <xdr:row>0</xdr:row>
      <xdr:rowOff>1847849</xdr:rowOff>
    </xdr:to>
    <xdr:sp macro="" textlink="">
      <xdr:nvSpPr>
        <xdr:cNvPr id="3" name="Cuadro de 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66699" y="809624"/>
          <a:ext cx="4638675" cy="1038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/>
          <a:r>
            <a:rPr lang="es" sz="3200">
              <a:solidFill>
                <a:schemeClr val="bg1"/>
              </a:solidFill>
              <a:latin typeface="+mj-lt"/>
              <a:ea typeface="Cambria" panose="02040503050406030204" pitchFamily="18" charset="0"/>
            </a:rPr>
            <a:t>Presupuesto para la boda</a:t>
          </a:r>
        </a:p>
        <a:p>
          <a:pPr algn="ctr" rtl="0"/>
          <a:r>
            <a:rPr lang="es" sz="1600" i="1">
              <a:solidFill>
                <a:schemeClr val="bg1"/>
              </a:solidFill>
              <a:latin typeface="+mn-lt"/>
              <a:ea typeface="Cambria" panose="02040503050406030204" pitchFamily="18" charset="0"/>
            </a:rPr>
            <a:t>[Cónyuge 1] y [Cónyuge 2]</a:t>
          </a:r>
          <a:endParaRPr lang="en-US" sz="1400" i="1">
            <a:solidFill>
              <a:schemeClr val="bg1"/>
            </a:solidFill>
            <a:latin typeface="+mn-lt"/>
            <a:ea typeface="Cambria" panose="02040503050406030204" pitchFamily="18" charset="0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Contributions" displayName="Table_Contributions" ref="B19:C26" totalsRowCount="1" headerRowDxfId="83" dataDxfId="82" totalsRowDxfId="81">
  <autoFilter ref="B19:C25" xr:uid="{00000000-0009-0000-0100-000001000000}"/>
  <tableColumns count="2">
    <tableColumn id="1" xr3:uid="{00000000-0010-0000-0000-000001000000}" name="Origen de fondos" totalsRowLabel="Total" dataDxfId="3" totalsRowDxfId="2"/>
    <tableColumn id="2" xr3:uid="{00000000-0010-0000-0000-000002000000}" name="Contribución" totalsRowFunction="sum" dataDxfId="1" totalsRowDxfId="0"/>
  </tableColumns>
  <tableStyleInfo name="TableStyleLight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e_Reception" displayName="Table_Reception" ref="B2:D8" totalsRowCount="1" headerRowDxfId="80" dataDxfId="79" totalsRowDxfId="78">
  <tableColumns count="3">
    <tableColumn id="1" xr3:uid="{00000000-0010-0000-0100-000001000000}" name="RECEPCIÓN" totalsRowLabel="Total" dataDxfId="9" totalsRowDxfId="8"/>
    <tableColumn id="2" xr3:uid="{00000000-0010-0000-0100-000002000000}" name="Costes estimados" totalsRowFunction="sum" dataDxfId="7" totalsRowDxfId="6"/>
    <tableColumn id="3" xr3:uid="{00000000-0010-0000-0100-000003000000}" name="Costes reales" totalsRowFunction="sum" dataDxfId="5" totalsRowDxfId="4"/>
  </tableColumns>
  <tableStyleInfo name="Presupuesto para la boda 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le_Attire" displayName="Table_Attire" ref="B10:D17" totalsRowCount="1" headerRowDxfId="77" dataDxfId="76">
  <tableColumns count="3">
    <tableColumn id="1" xr3:uid="{00000000-0010-0000-0200-000001000000}" name="ATUENDO" totalsRowLabel="Total" dataDxfId="75" totalsRowDxfId="74"/>
    <tableColumn id="2" xr3:uid="{00000000-0010-0000-0200-000002000000}" name="Costes estimados" totalsRowFunction="sum" dataDxfId="73" totalsRowDxfId="72"/>
    <tableColumn id="3" xr3:uid="{00000000-0010-0000-0200-000003000000}" name="Costes reales" totalsRowFunction="sum" dataDxfId="71" totalsRowDxfId="70"/>
  </tableColumns>
  <tableStyleInfo name="Presupuesto para la boda 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le_FlowersAndDecorations" displayName="Table_FlowersAndDecorations" ref="B19:D29" totalsRowCount="1" headerRowDxfId="69" dataDxfId="68">
  <tableColumns count="3">
    <tableColumn id="1" xr3:uid="{00000000-0010-0000-0300-000001000000}" name="FLORES Y ADORNOS" totalsRowLabel="Total" dataDxfId="67" totalsRowDxfId="66"/>
    <tableColumn id="2" xr3:uid="{00000000-0010-0000-0300-000002000000}" name="Costes estimados" totalsRowFunction="sum" dataDxfId="65" totalsRowDxfId="64"/>
    <tableColumn id="3" xr3:uid="{00000000-0010-0000-0300-000003000000}" name="Costes reales" totalsRowFunction="sum" dataDxfId="63" totalsRowDxfId="62"/>
  </tableColumns>
  <tableStyleInfo name="Presupuesto para la boda 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able_Music" displayName="Table_Music" ref="B31:D37" totalsRowCount="1" headerRowDxfId="61">
  <tableColumns count="3">
    <tableColumn id="1" xr3:uid="{00000000-0010-0000-0400-000001000000}" name="MÚSICA" totalsRowLabel="Total" dataDxfId="60" totalsRowDxfId="59"/>
    <tableColumn id="2" xr3:uid="{00000000-0010-0000-0400-000002000000}" name="Costes estimados" totalsRowFunction="sum" dataDxfId="58" totalsRowDxfId="57"/>
    <tableColumn id="3" xr3:uid="{00000000-0010-0000-0400-000003000000}" name="Costes reales" totalsRowFunction="sum" dataDxfId="56" totalsRowDxfId="55"/>
  </tableColumns>
  <tableStyleInfo name="Presupuesto para la boda 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Table_PhotographsAndVideo" displayName="Table_PhotographsAndVideo" ref="B39:D44" totalsRowCount="1" headerRowDxfId="54">
  <tableColumns count="3">
    <tableColumn id="1" xr3:uid="{00000000-0010-0000-0500-000001000000}" name="FOTOGRAFÍAS Y VÍDEO" totalsRowLabel="Total" dataDxfId="53" totalsRowDxfId="52"/>
    <tableColumn id="2" xr3:uid="{00000000-0010-0000-0500-000002000000}" name="Costes estimados" totalsRowFunction="sum" dataDxfId="51" totalsRowDxfId="50"/>
    <tableColumn id="3" xr3:uid="{00000000-0010-0000-0500-000003000000}" name="Costes reales" totalsRowFunction="sum" dataDxfId="49" totalsRowDxfId="48"/>
  </tableColumns>
  <tableStyleInfo name="Presupuesto para la boda 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Table_FavorsAndGifts" displayName="Table_FavorsAndGifts" ref="B46:D50" totalsRowCount="1" headerRowDxfId="47">
  <tableColumns count="3">
    <tableColumn id="1" xr3:uid="{00000000-0010-0000-0600-000001000000}" name="DETALLES Y REGALOS" totalsRowLabel="Total" dataDxfId="46" totalsRowDxfId="45"/>
    <tableColumn id="2" xr3:uid="{00000000-0010-0000-0600-000002000000}" name="Costes estimados" totalsRowFunction="sum" dataDxfId="44" totalsRowDxfId="43"/>
    <tableColumn id="3" xr3:uid="{00000000-0010-0000-0600-000003000000}" name="Costes reales" totalsRowFunction="sum" dataDxfId="42" totalsRowDxfId="41"/>
  </tableColumns>
  <tableStyleInfo name="Presupuesto para la boda 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7000000}" name="Table_Ceremony" displayName="Table_Ceremony" ref="B52:D56" totalsRowCount="1" headerRowDxfId="40">
  <tableColumns count="3">
    <tableColumn id="1" xr3:uid="{00000000-0010-0000-0700-000001000000}" name="CEREMONIA" totalsRowLabel="Total" dataDxfId="39" totalsRowDxfId="38"/>
    <tableColumn id="2" xr3:uid="{00000000-0010-0000-0700-000002000000}" name="Costes estimados" totalsRowFunction="sum" dataDxfId="37" totalsRowDxfId="36"/>
    <tableColumn id="3" xr3:uid="{00000000-0010-0000-0700-000003000000}" name="Costes reales" totalsRowFunction="sum" dataDxfId="35" totalsRowDxfId="34"/>
  </tableColumns>
  <tableStyleInfo name="Presupuesto para la boda 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8000000}" name="Table_Stationery" displayName="Table_Stationery" ref="B58:D67" totalsRowCount="1" headerRowDxfId="33">
  <tableColumns count="3">
    <tableColumn id="1" xr3:uid="{00000000-0010-0000-0800-000001000000}" name="PAPELERÍA" totalsRowLabel="Total" dataDxfId="32" totalsRowDxfId="31"/>
    <tableColumn id="2" xr3:uid="{00000000-0010-0000-0800-000002000000}" name="Costes estimados" totalsRowFunction="sum" dataDxfId="30" totalsRowDxfId="29"/>
    <tableColumn id="3" xr3:uid="{00000000-0010-0000-0800-000003000000}" name="Costes reales" totalsRowFunction="sum" dataDxfId="28" totalsRowDxfId="27"/>
  </tableColumns>
  <tableStyleInfo name="Presupuesto para la boda 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9000000}" name="Table_WeddingRings" displayName="Table_WeddingRings" ref="B69:D72" totalsRowCount="1" headerRowDxfId="26">
  <tableColumns count="3">
    <tableColumn id="1" xr3:uid="{00000000-0010-0000-0900-000001000000}" name="ALIANZAS" totalsRowLabel="Total" dataDxfId="25" totalsRowDxfId="24"/>
    <tableColumn id="2" xr3:uid="{00000000-0010-0000-0900-000002000000}" name="Costes estimados" totalsRowFunction="sum" dataDxfId="23" totalsRowDxfId="22"/>
    <tableColumn id="3" xr3:uid="{00000000-0010-0000-0900-000003000000}" name="Costes reales" totalsRowFunction="sum" dataDxfId="21" totalsRowDxfId="20"/>
  </tableColumns>
  <tableStyleInfo name="Presupuesto para la boda 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A000000}" name="Table_Transportation" displayName="Table_Transportation" ref="B74:D80" totalsRowCount="1" headerRowDxfId="19">
  <tableColumns count="3">
    <tableColumn id="1" xr3:uid="{00000000-0010-0000-0A00-000001000000}" name="TRANSPORTE" totalsRowLabel="Total" dataDxfId="18" totalsRowDxfId="17"/>
    <tableColumn id="2" xr3:uid="{00000000-0010-0000-0A00-000002000000}" name="Costes estimados" totalsRowFunction="sum" dataDxfId="16" totalsRowDxfId="15"/>
    <tableColumn id="3" xr3:uid="{00000000-0010-0000-0A00-000003000000}" name="Costes reales" totalsRowFunction="sum" dataDxfId="14" totalsRowDxfId="13"/>
  </tableColumns>
  <tableStyleInfo name="Presupuesto para la boda 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18">
      <a:majorFont>
        <a:latin typeface="Candara"/>
        <a:ea typeface=""/>
        <a:cs typeface=""/>
      </a:majorFont>
      <a:minorFont>
        <a:latin typeface="Cambri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6.xml"/><Relationship Id="rId11" Type="http://schemas.openxmlformats.org/officeDocument/2006/relationships/table" Target="../tables/table11.xml"/><Relationship Id="rId5" Type="http://schemas.openxmlformats.org/officeDocument/2006/relationships/table" Target="../tables/table5.xml"/><Relationship Id="rId10" Type="http://schemas.openxmlformats.org/officeDocument/2006/relationships/table" Target="../tables/table10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8"/>
  </sheetPr>
  <dimension ref="B1:G28"/>
  <sheetViews>
    <sheetView showGridLines="0" showRowColHeaders="0" topLeftCell="A3" workbookViewId="0">
      <selection activeCell="D6" sqref="D6"/>
    </sheetView>
  </sheetViews>
  <sheetFormatPr baseColWidth="10" defaultColWidth="9" defaultRowHeight="21" customHeight="1" x14ac:dyDescent="0.25"/>
  <cols>
    <col min="1" max="1" width="1.5" style="1" customWidth="1"/>
    <col min="2" max="2" width="33.3984375" style="1" customWidth="1"/>
    <col min="3" max="3" width="16.59765625" style="1" customWidth="1"/>
    <col min="4" max="5" width="13.59765625" style="1" customWidth="1"/>
    <col min="6" max="6" width="14.19921875" style="1" customWidth="1"/>
    <col min="7" max="7" width="1.59765625" style="1" customWidth="1"/>
    <col min="8" max="16384" width="9" style="1"/>
  </cols>
  <sheetData>
    <row r="1" spans="2:7" ht="162.75" customHeight="1" x14ac:dyDescent="0.25">
      <c r="G1" s="1" t="s">
        <v>26</v>
      </c>
    </row>
    <row r="3" spans="2:7" ht="35.1" customHeight="1" x14ac:dyDescent="0.25">
      <c r="B3" s="11" t="s">
        <v>0</v>
      </c>
      <c r="C3" s="26">
        <v>20000</v>
      </c>
    </row>
    <row r="5" spans="2:7" s="3" customFormat="1" ht="35.1" customHeight="1" x14ac:dyDescent="0.25">
      <c r="B5" s="19" t="s">
        <v>1</v>
      </c>
      <c r="C5" s="20" t="s">
        <v>21</v>
      </c>
      <c r="D5" s="20" t="s">
        <v>23</v>
      </c>
      <c r="E5" s="20" t="s">
        <v>24</v>
      </c>
      <c r="F5" s="20" t="s">
        <v>25</v>
      </c>
    </row>
    <row r="6" spans="2:7" ht="21" customHeight="1" x14ac:dyDescent="0.25">
      <c r="B6" s="21" t="s">
        <v>2</v>
      </c>
      <c r="C6" s="22">
        <v>0.5</v>
      </c>
      <c r="D6" s="32">
        <f>Total_Wedding_Budget*'Resumen de presupuesto'!$C6</f>
        <v>10000</v>
      </c>
      <c r="E6" s="32">
        <f>Table_Reception[[#Totals],[Costes estimados]]</f>
        <v>0</v>
      </c>
      <c r="F6" s="32">
        <f>Table_Reception[[#Totals],[Costes reales]]</f>
        <v>0</v>
      </c>
    </row>
    <row r="7" spans="2:7" ht="21" customHeight="1" x14ac:dyDescent="0.25">
      <c r="B7" s="15" t="s">
        <v>3</v>
      </c>
      <c r="C7" s="16">
        <v>0.1</v>
      </c>
      <c r="D7" s="33">
        <f>Total_Wedding_Budget*'Resumen de presupuesto'!$C7</f>
        <v>2000</v>
      </c>
      <c r="E7" s="33">
        <f>Table_Attire[[#Totals],[Costes estimados]]</f>
        <v>0</v>
      </c>
      <c r="F7" s="33">
        <f>Table_Attire[[#Totals],[Costes reales]]</f>
        <v>0</v>
      </c>
    </row>
    <row r="8" spans="2:7" ht="21" customHeight="1" x14ac:dyDescent="0.25">
      <c r="B8" s="13" t="s">
        <v>4</v>
      </c>
      <c r="C8" s="14">
        <v>0.1</v>
      </c>
      <c r="D8" s="34">
        <f>Total_Wedding_Budget*'Resumen de presupuesto'!$C8</f>
        <v>2000</v>
      </c>
      <c r="E8" s="34">
        <f>Table_FlowersAndDecorations[[#Totals],[Costes estimados]]</f>
        <v>0</v>
      </c>
      <c r="F8" s="34">
        <f>Table_FlowersAndDecorations[[#Totals],[Costes reales]]</f>
        <v>0</v>
      </c>
    </row>
    <row r="9" spans="2:7" ht="21" customHeight="1" x14ac:dyDescent="0.25">
      <c r="B9" s="15" t="s">
        <v>5</v>
      </c>
      <c r="C9" s="16">
        <v>0.1</v>
      </c>
      <c r="D9" s="33">
        <f>Total_Wedding_Budget*'Resumen de presupuesto'!$C9</f>
        <v>2000</v>
      </c>
      <c r="E9" s="33">
        <f>Table_Music[[#Totals],[Costes estimados]]</f>
        <v>0</v>
      </c>
      <c r="F9" s="33">
        <f>Table_Music[[#Totals],[Costes reales]]</f>
        <v>0</v>
      </c>
    </row>
    <row r="10" spans="2:7" ht="21" customHeight="1" x14ac:dyDescent="0.25">
      <c r="B10" s="13" t="s">
        <v>6</v>
      </c>
      <c r="C10" s="14">
        <v>0.1</v>
      </c>
      <c r="D10" s="34">
        <f>Total_Wedding_Budget*'Resumen de presupuesto'!$C10</f>
        <v>2000</v>
      </c>
      <c r="E10" s="34">
        <f>Table_PhotographsAndVideo[[#Totals],[Costes estimados]]</f>
        <v>0</v>
      </c>
      <c r="F10" s="34">
        <f>Table_PhotographsAndVideo[[#Totals],[Costes reales]]</f>
        <v>0</v>
      </c>
    </row>
    <row r="11" spans="2:7" ht="21" customHeight="1" x14ac:dyDescent="0.25">
      <c r="B11" s="15" t="s">
        <v>7</v>
      </c>
      <c r="C11" s="16">
        <v>0.03</v>
      </c>
      <c r="D11" s="33">
        <f>Total_Wedding_Budget*'Resumen de presupuesto'!$C11</f>
        <v>600</v>
      </c>
      <c r="E11" s="33">
        <f>Table_FavorsAndGifts[[#Totals],[Costes estimados]]</f>
        <v>0</v>
      </c>
      <c r="F11" s="33">
        <f>Table_FavorsAndGifts[[#Totals],[Costes reales]]</f>
        <v>0</v>
      </c>
    </row>
    <row r="12" spans="2:7" ht="21" customHeight="1" x14ac:dyDescent="0.25">
      <c r="B12" s="13" t="s">
        <v>8</v>
      </c>
      <c r="C12" s="14">
        <v>0.02</v>
      </c>
      <c r="D12" s="34">
        <f>Total_Wedding_Budget*'Resumen de presupuesto'!$C12</f>
        <v>400</v>
      </c>
      <c r="E12" s="34">
        <f>Table_Ceremony[[#Totals],[Costes estimados]]</f>
        <v>0</v>
      </c>
      <c r="F12" s="34">
        <f>Table_Ceremony[[#Totals],[Costes reales]]</f>
        <v>0</v>
      </c>
    </row>
    <row r="13" spans="2:7" ht="21" customHeight="1" x14ac:dyDescent="0.25">
      <c r="B13" s="15" t="s">
        <v>9</v>
      </c>
      <c r="C13" s="16">
        <v>0.02</v>
      </c>
      <c r="D13" s="33">
        <f>Total_Wedding_Budget*'Resumen de presupuesto'!$C13</f>
        <v>400</v>
      </c>
      <c r="E13" s="33">
        <f>Table_Stationery[[#Totals],[Costes estimados]]</f>
        <v>0</v>
      </c>
      <c r="F13" s="33">
        <f>Table_Stationery[[#Totals],[Costes reales]]</f>
        <v>0</v>
      </c>
    </row>
    <row r="14" spans="2:7" ht="21" customHeight="1" x14ac:dyDescent="0.25">
      <c r="B14" s="13" t="s">
        <v>10</v>
      </c>
      <c r="C14" s="14">
        <v>0.02</v>
      </c>
      <c r="D14" s="34">
        <f>Total_Wedding_Budget*'Resumen de presupuesto'!$C14</f>
        <v>400</v>
      </c>
      <c r="E14" s="34">
        <f>Table_WeddingRings[[#Totals],[Costes estimados]]</f>
        <v>0</v>
      </c>
      <c r="F14" s="34">
        <f>Table_WeddingRings[[#Totals],[Costes reales]]</f>
        <v>0</v>
      </c>
    </row>
    <row r="15" spans="2:7" ht="21" customHeight="1" x14ac:dyDescent="0.25">
      <c r="B15" s="15" t="s">
        <v>11</v>
      </c>
      <c r="C15" s="16">
        <v>0.01</v>
      </c>
      <c r="D15" s="33">
        <f>Total_Wedding_Budget*'Resumen de presupuesto'!$C15</f>
        <v>200</v>
      </c>
      <c r="E15" s="33">
        <f>Table_Transportation[[#Totals],[Costes estimados]]</f>
        <v>0</v>
      </c>
      <c r="F15" s="33">
        <f>Table_Transportation[[#Totals],[Costes reales]]</f>
        <v>0</v>
      </c>
    </row>
    <row r="16" spans="2:7" ht="21" customHeight="1" x14ac:dyDescent="0.25">
      <c r="B16" s="17" t="s">
        <v>12</v>
      </c>
      <c r="C16" s="18">
        <f>SUM(C6:C15)</f>
        <v>1</v>
      </c>
      <c r="D16" s="35">
        <f t="shared" ref="D16:F16" si="0">SUM(D6:D15)</f>
        <v>20000</v>
      </c>
      <c r="E16" s="35">
        <f t="shared" si="0"/>
        <v>0</v>
      </c>
      <c r="F16" s="35">
        <f t="shared" si="0"/>
        <v>0</v>
      </c>
    </row>
    <row r="18" spans="2:6" s="5" customFormat="1" ht="21" customHeight="1" x14ac:dyDescent="0.25">
      <c r="B18" s="8" t="s">
        <v>13</v>
      </c>
      <c r="C18" s="9"/>
      <c r="D18" s="9"/>
      <c r="E18" s="10"/>
      <c r="F18" s="10"/>
    </row>
    <row r="19" spans="2:6" ht="21" customHeight="1" x14ac:dyDescent="0.25">
      <c r="B19" t="s">
        <v>14</v>
      </c>
      <c r="C19" t="s">
        <v>22</v>
      </c>
    </row>
    <row r="20" spans="2:6" ht="21" customHeight="1" x14ac:dyDescent="0.25">
      <c r="B20" s="2" t="s">
        <v>15</v>
      </c>
      <c r="C20" s="27">
        <v>10000</v>
      </c>
    </row>
    <row r="21" spans="2:6" ht="21" customHeight="1" x14ac:dyDescent="0.25">
      <c r="B21" s="2" t="s">
        <v>16</v>
      </c>
      <c r="C21" s="27">
        <v>4000</v>
      </c>
    </row>
    <row r="22" spans="2:6" ht="21" customHeight="1" x14ac:dyDescent="0.25">
      <c r="B22" s="2" t="s">
        <v>17</v>
      </c>
      <c r="C22" s="27">
        <v>2000</v>
      </c>
    </row>
    <row r="23" spans="2:6" ht="21" customHeight="1" x14ac:dyDescent="0.25">
      <c r="B23" s="2" t="s">
        <v>18</v>
      </c>
      <c r="C23" s="27">
        <v>4000</v>
      </c>
    </row>
    <row r="24" spans="2:6" ht="21" customHeight="1" x14ac:dyDescent="0.25">
      <c r="B24" s="24" t="s">
        <v>19</v>
      </c>
      <c r="C24" s="28">
        <v>4000</v>
      </c>
    </row>
    <row r="25" spans="2:6" ht="21" customHeight="1" x14ac:dyDescent="0.25">
      <c r="B25" s="2" t="s">
        <v>20</v>
      </c>
      <c r="C25" s="27">
        <v>2000</v>
      </c>
    </row>
    <row r="26" spans="2:6" ht="21" customHeight="1" x14ac:dyDescent="0.25">
      <c r="B26" s="2" t="s">
        <v>12</v>
      </c>
      <c r="C26" s="27">
        <f>SUBTOTAL(109,Table_Contributions[Contribución])</f>
        <v>26000</v>
      </c>
    </row>
    <row r="28" spans="2:6" ht="21" customHeight="1" x14ac:dyDescent="0.25">
      <c r="B28" s="11" t="str">
        <f>IF(Table_Contributions[[#Totals],[Contribución]]&lt;Total_Wedding_Budget,"Diferencia para compensar","Fondos extras disponibles")</f>
        <v>Fondos extras disponibles</v>
      </c>
      <c r="C28" s="29">
        <f>IF(Table_Contributions[[#Totals],[Contribución]]&lt;Total_Wedding_Budget,Total_Wedding_Budget-Table_Contributions[[#Totals],[Contribución]],Table_Contributions[[#Totals],[Contribución]]-Total_Wedding_Budget)</f>
        <v>6000</v>
      </c>
    </row>
  </sheetData>
  <conditionalFormatting sqref="C16">
    <cfRule type="cellIs" dxfId="12" priority="2" operator="notEqual">
      <formula>1</formula>
    </cfRule>
  </conditionalFormatting>
  <conditionalFormatting sqref="C28">
    <cfRule type="expression" dxfId="11" priority="1">
      <formula>$C$26&lt;$C$3</formula>
    </cfRule>
  </conditionalFormatting>
  <conditionalFormatting sqref="E6:F16">
    <cfRule type="expression" dxfId="10" priority="3">
      <formula>E6&gt;$D6</formula>
    </cfRule>
  </conditionalFormatting>
  <dataValidations count="9">
    <dataValidation allowBlank="1" showInputMessage="1" showErrorMessage="1" promptTitle="Presupuesto para la boda" prompt="_x000a_Enter el presupuesto total de bodas a la celda C3 y se distribuirá después de la columna asignación%. _x000a__x000a_In la pestaña detalles del presupuesto, se enumeran los elementos de gastos por categoría. _x000a__x000a_" sqref="A1" xr:uid="{00000000-0002-0000-0000-000000000000}"/>
    <dataValidation allowBlank="1" showInputMessage="1" showErrorMessage="1" prompt="Escriba su presupuesto de boda total en esta celda" sqref="C3" xr:uid="{00000000-0002-0000-0000-000001000000}"/>
    <dataValidation allowBlank="1" showInputMessage="1" showErrorMessage="1" prompt="Esta columna muestra las categorías de gastos" sqref="B5" xr:uid="{00000000-0002-0000-0000-000002000000}"/>
    <dataValidation allowBlank="1" showInputMessage="1" showErrorMessage="1" prompt="Modificar% distribución para cada categoría de gastos debajo de esta columna. _x000a__x000a_Total para esta columna debe ser el 100 %." sqref="C5" xr:uid="{00000000-0002-0000-0000-000003000000}"/>
    <dataValidation allowBlank="1" showInputMessage="1" showErrorMessage="1" prompt="Esta columna se calcula automáticamente a partir del presupuesto de bodas totales y % de distribución para cada categoría de gastos." sqref="D5" xr:uid="{00000000-0002-0000-0000-000004000000}"/>
    <dataValidation allowBlank="1" showInputMessage="1" showErrorMessage="1" prompt="Esta columna se calcula automáticamente a partir de los costos reales en la pestaña detalles de presupuesto." sqref="F5" xr:uid="{00000000-0002-0000-0000-000005000000}"/>
    <dataValidation allowBlank="1" showInputMessage="1" showErrorMessage="1" prompt="Esta columna se calcula automáticamente a partir de los costos estimados en la pestaña detalles de presupuesto." sqref="E5" xr:uid="{00000000-0002-0000-0000-000006000000}"/>
    <dataValidation allowBlank="1" showInputMessage="1" showErrorMessage="1" prompt="En esta tabla se enumeran las fuentes de fondos de la boda" sqref="B18" xr:uid="{00000000-0002-0000-0000-000007000000}"/>
    <dataValidation allowBlank="1" showInputMessage="1" showErrorMessage="1" prompt="Esto calcula la diferencia entre contribuciones totales y presupuesto de boda total" sqref="C28" xr:uid="{00000000-0002-0000-0000-000008000000}"/>
  </dataValidations>
  <pageMargins left="0.7" right="0.7" top="0.5" bottom="0.5" header="0.3" footer="0.3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02060"/>
  </sheetPr>
  <dimension ref="B2:D80"/>
  <sheetViews>
    <sheetView showGridLines="0" tabSelected="1" workbookViewId="0">
      <selection activeCell="B2" sqref="B2"/>
    </sheetView>
  </sheetViews>
  <sheetFormatPr baseColWidth="10" defaultColWidth="9" defaultRowHeight="21" customHeight="1" x14ac:dyDescent="0.25"/>
  <cols>
    <col min="1" max="1" width="1.5" style="1" customWidth="1"/>
    <col min="2" max="2" width="39.19921875" style="4" bestFit="1" customWidth="1"/>
    <col min="3" max="4" width="16.59765625" style="25" customWidth="1"/>
    <col min="5" max="16384" width="9" style="1"/>
  </cols>
  <sheetData>
    <row r="2" spans="2:4" s="6" customFormat="1" ht="21" customHeight="1" x14ac:dyDescent="0.25">
      <c r="B2" s="7" t="s">
        <v>27</v>
      </c>
      <c r="C2" s="6" t="s">
        <v>78</v>
      </c>
      <c r="D2" s="6" t="s">
        <v>79</v>
      </c>
    </row>
    <row r="3" spans="2:4" ht="21" customHeight="1" x14ac:dyDescent="0.25">
      <c r="B3" s="4" t="s">
        <v>28</v>
      </c>
      <c r="C3" s="30"/>
      <c r="D3" s="30"/>
    </row>
    <row r="4" spans="2:4" ht="21" customHeight="1" x14ac:dyDescent="0.25">
      <c r="B4" s="4" t="s">
        <v>29</v>
      </c>
      <c r="C4" s="30"/>
      <c r="D4" s="30"/>
    </row>
    <row r="5" spans="2:4" ht="21" customHeight="1" x14ac:dyDescent="0.25">
      <c r="B5" s="4" t="s">
        <v>30</v>
      </c>
      <c r="C5" s="30"/>
      <c r="D5" s="30"/>
    </row>
    <row r="6" spans="2:4" ht="21" customHeight="1" x14ac:dyDescent="0.25">
      <c r="B6" s="4" t="s">
        <v>31</v>
      </c>
      <c r="C6" s="30"/>
      <c r="D6" s="30"/>
    </row>
    <row r="7" spans="2:4" ht="21" customHeight="1" x14ac:dyDescent="0.25">
      <c r="B7" s="4" t="s">
        <v>32</v>
      </c>
      <c r="C7" s="30"/>
      <c r="D7" s="30"/>
    </row>
    <row r="8" spans="2:4" ht="21" customHeight="1" x14ac:dyDescent="0.25">
      <c r="B8" s="4" t="s">
        <v>12</v>
      </c>
      <c r="C8" s="30">
        <f>SUBTOTAL(109,Table_Reception[Costes estimados])</f>
        <v>0</v>
      </c>
      <c r="D8" s="30">
        <f>SUBTOTAL(109,Table_Reception[Costes reales])</f>
        <v>0</v>
      </c>
    </row>
    <row r="10" spans="2:4" s="12" customFormat="1" ht="21" customHeight="1" x14ac:dyDescent="0.25">
      <c r="B10" s="7" t="s">
        <v>33</v>
      </c>
      <c r="C10" s="6" t="s">
        <v>78</v>
      </c>
      <c r="D10" s="6" t="s">
        <v>79</v>
      </c>
    </row>
    <row r="11" spans="2:4" ht="21" customHeight="1" x14ac:dyDescent="0.25">
      <c r="B11" s="4" t="s">
        <v>34</v>
      </c>
      <c r="C11" s="30"/>
      <c r="D11" s="30"/>
    </row>
    <row r="12" spans="2:4" ht="21" customHeight="1" x14ac:dyDescent="0.25">
      <c r="B12" s="4" t="s">
        <v>35</v>
      </c>
      <c r="C12" s="30"/>
      <c r="D12" s="30"/>
    </row>
    <row r="13" spans="2:4" ht="21" customHeight="1" x14ac:dyDescent="0.25">
      <c r="B13" s="4" t="s">
        <v>36</v>
      </c>
      <c r="C13" s="30"/>
      <c r="D13" s="30"/>
    </row>
    <row r="14" spans="2:4" ht="21" customHeight="1" x14ac:dyDescent="0.25">
      <c r="B14" s="4" t="s">
        <v>37</v>
      </c>
      <c r="C14" s="30"/>
      <c r="D14" s="30"/>
    </row>
    <row r="15" spans="2:4" ht="21" customHeight="1" x14ac:dyDescent="0.25">
      <c r="B15" s="4" t="s">
        <v>38</v>
      </c>
      <c r="C15" s="30"/>
      <c r="D15" s="30"/>
    </row>
    <row r="16" spans="2:4" ht="21" customHeight="1" x14ac:dyDescent="0.25">
      <c r="B16" s="4" t="s">
        <v>32</v>
      </c>
      <c r="C16" s="30"/>
      <c r="D16" s="30"/>
    </row>
    <row r="17" spans="2:4" ht="21" customHeight="1" x14ac:dyDescent="0.25">
      <c r="B17" s="23" t="s">
        <v>12</v>
      </c>
      <c r="C17" s="31">
        <f>SUBTOTAL(109,Table_Attire[Costes estimados])</f>
        <v>0</v>
      </c>
      <c r="D17" s="31">
        <f>SUBTOTAL(109,Table_Attire[Costes reales])</f>
        <v>0</v>
      </c>
    </row>
    <row r="19" spans="2:4" s="12" customFormat="1" ht="21" customHeight="1" x14ac:dyDescent="0.25">
      <c r="B19" s="7" t="s">
        <v>39</v>
      </c>
      <c r="C19" s="6" t="s">
        <v>78</v>
      </c>
      <c r="D19" s="6" t="s">
        <v>79</v>
      </c>
    </row>
    <row r="20" spans="2:4" ht="21" customHeight="1" x14ac:dyDescent="0.25">
      <c r="B20" s="4" t="s">
        <v>40</v>
      </c>
      <c r="C20" s="30"/>
      <c r="D20" s="30"/>
    </row>
    <row r="21" spans="2:4" ht="21" customHeight="1" x14ac:dyDescent="0.25">
      <c r="B21" s="4" t="s">
        <v>41</v>
      </c>
      <c r="C21" s="30"/>
      <c r="D21" s="30"/>
    </row>
    <row r="22" spans="2:4" ht="21" customHeight="1" x14ac:dyDescent="0.25">
      <c r="B22" s="4" t="s">
        <v>42</v>
      </c>
      <c r="C22" s="30"/>
      <c r="D22" s="30"/>
    </row>
    <row r="23" spans="2:4" ht="21" customHeight="1" x14ac:dyDescent="0.25">
      <c r="B23" s="4" t="s">
        <v>43</v>
      </c>
      <c r="C23" s="30"/>
      <c r="D23" s="30"/>
    </row>
    <row r="24" spans="2:4" ht="21" customHeight="1" x14ac:dyDescent="0.25">
      <c r="B24" s="4" t="s">
        <v>44</v>
      </c>
      <c r="C24" s="30"/>
      <c r="D24" s="30"/>
    </row>
    <row r="25" spans="2:4" ht="21" customHeight="1" x14ac:dyDescent="0.25">
      <c r="B25" s="4" t="s">
        <v>45</v>
      </c>
      <c r="C25" s="30"/>
      <c r="D25" s="30"/>
    </row>
    <row r="26" spans="2:4" ht="21" customHeight="1" x14ac:dyDescent="0.25">
      <c r="B26" s="4" t="s">
        <v>46</v>
      </c>
      <c r="C26" s="30"/>
      <c r="D26" s="30"/>
    </row>
    <row r="27" spans="2:4" ht="21" customHeight="1" x14ac:dyDescent="0.25">
      <c r="B27" s="4" t="s">
        <v>47</v>
      </c>
      <c r="C27" s="30"/>
      <c r="D27" s="30"/>
    </row>
    <row r="28" spans="2:4" ht="21" customHeight="1" x14ac:dyDescent="0.25">
      <c r="B28" s="4" t="s">
        <v>32</v>
      </c>
      <c r="C28" s="30"/>
      <c r="D28" s="30"/>
    </row>
    <row r="29" spans="2:4" ht="21" customHeight="1" x14ac:dyDescent="0.25">
      <c r="B29" s="4" t="s">
        <v>12</v>
      </c>
      <c r="C29" s="30">
        <f>SUBTOTAL(109,Table_FlowersAndDecorations[Costes estimados])</f>
        <v>0</v>
      </c>
      <c r="D29" s="30">
        <f>SUBTOTAL(109,Table_FlowersAndDecorations[Costes reales])</f>
        <v>0</v>
      </c>
    </row>
    <row r="31" spans="2:4" s="12" customFormat="1" ht="21" customHeight="1" x14ac:dyDescent="0.25">
      <c r="B31" s="7" t="s">
        <v>48</v>
      </c>
      <c r="C31" s="6" t="s">
        <v>78</v>
      </c>
      <c r="D31" s="6" t="s">
        <v>79</v>
      </c>
    </row>
    <row r="32" spans="2:4" ht="21" customHeight="1" x14ac:dyDescent="0.25">
      <c r="B32" s="4" t="s">
        <v>49</v>
      </c>
      <c r="C32" s="30"/>
      <c r="D32" s="30"/>
    </row>
    <row r="33" spans="2:4" ht="21" customHeight="1" x14ac:dyDescent="0.25">
      <c r="B33" s="4" t="s">
        <v>50</v>
      </c>
      <c r="C33" s="30"/>
      <c r="D33" s="30"/>
    </row>
    <row r="34" spans="2:4" ht="21" customHeight="1" x14ac:dyDescent="0.25">
      <c r="B34" s="4" t="s">
        <v>51</v>
      </c>
      <c r="C34" s="30"/>
      <c r="D34" s="30"/>
    </row>
    <row r="35" spans="2:4" ht="21" customHeight="1" x14ac:dyDescent="0.25">
      <c r="B35" s="4" t="s">
        <v>52</v>
      </c>
      <c r="C35" s="30"/>
      <c r="D35" s="30"/>
    </row>
    <row r="36" spans="2:4" ht="21" customHeight="1" x14ac:dyDescent="0.25">
      <c r="B36" s="4" t="s">
        <v>32</v>
      </c>
      <c r="C36" s="30"/>
      <c r="D36" s="30"/>
    </row>
    <row r="37" spans="2:4" ht="21" customHeight="1" x14ac:dyDescent="0.25">
      <c r="B37" s="4" t="s">
        <v>12</v>
      </c>
      <c r="C37" s="30">
        <f>SUBTOTAL(109,Table_Music[Costes estimados])</f>
        <v>0</v>
      </c>
      <c r="D37" s="30">
        <f>SUBTOTAL(109,Table_Music[Costes reales])</f>
        <v>0</v>
      </c>
    </row>
    <row r="39" spans="2:4" s="12" customFormat="1" ht="21" customHeight="1" x14ac:dyDescent="0.25">
      <c r="B39" s="7" t="s">
        <v>53</v>
      </c>
      <c r="C39" s="6" t="s">
        <v>78</v>
      </c>
      <c r="D39" s="6" t="s">
        <v>79</v>
      </c>
    </row>
    <row r="40" spans="2:4" ht="21" customHeight="1" x14ac:dyDescent="0.25">
      <c r="B40" s="4" t="s">
        <v>54</v>
      </c>
      <c r="C40" s="30"/>
      <c r="D40" s="30"/>
    </row>
    <row r="41" spans="2:4" ht="21" customHeight="1" x14ac:dyDescent="0.25">
      <c r="B41" s="4" t="s">
        <v>55</v>
      </c>
      <c r="C41" s="30"/>
      <c r="D41" s="30"/>
    </row>
    <row r="42" spans="2:4" ht="21" customHeight="1" x14ac:dyDescent="0.25">
      <c r="B42" s="4" t="s">
        <v>56</v>
      </c>
      <c r="C42" s="30"/>
      <c r="D42" s="30"/>
    </row>
    <row r="43" spans="2:4" ht="21" customHeight="1" x14ac:dyDescent="0.25">
      <c r="B43" s="4" t="s">
        <v>32</v>
      </c>
      <c r="C43" s="30"/>
      <c r="D43" s="30"/>
    </row>
    <row r="44" spans="2:4" ht="21" customHeight="1" x14ac:dyDescent="0.25">
      <c r="B44" s="4" t="s">
        <v>12</v>
      </c>
      <c r="C44" s="30">
        <f>SUBTOTAL(109,Table_PhotographsAndVideo[Costes estimados])</f>
        <v>0</v>
      </c>
      <c r="D44" s="30">
        <f>SUBTOTAL(109,Table_PhotographsAndVideo[Costes reales])</f>
        <v>0</v>
      </c>
    </row>
    <row r="46" spans="2:4" s="12" customFormat="1" ht="21" customHeight="1" x14ac:dyDescent="0.25">
      <c r="B46" s="7" t="s">
        <v>57</v>
      </c>
      <c r="C46" s="6" t="s">
        <v>78</v>
      </c>
      <c r="D46" s="6" t="s">
        <v>79</v>
      </c>
    </row>
    <row r="47" spans="2:4" ht="21" customHeight="1" x14ac:dyDescent="0.25">
      <c r="B47" s="4" t="s">
        <v>58</v>
      </c>
      <c r="C47" s="30"/>
      <c r="D47" s="30"/>
    </row>
    <row r="48" spans="2:4" ht="21" customHeight="1" x14ac:dyDescent="0.25">
      <c r="B48" s="4" t="s">
        <v>59</v>
      </c>
      <c r="C48" s="30"/>
      <c r="D48" s="30"/>
    </row>
    <row r="49" spans="2:4" ht="21" customHeight="1" x14ac:dyDescent="0.25">
      <c r="B49" s="4" t="s">
        <v>32</v>
      </c>
      <c r="C49" s="30"/>
      <c r="D49" s="30"/>
    </row>
    <row r="50" spans="2:4" ht="21" customHeight="1" x14ac:dyDescent="0.25">
      <c r="B50" s="4" t="s">
        <v>12</v>
      </c>
      <c r="C50" s="30">
        <f>SUBTOTAL(109,Table_FavorsAndGifts[Costes estimados])</f>
        <v>0</v>
      </c>
      <c r="D50" s="30">
        <f>SUBTOTAL(109,Table_FavorsAndGifts[Costes reales])</f>
        <v>0</v>
      </c>
    </row>
    <row r="52" spans="2:4" s="12" customFormat="1" ht="21" customHeight="1" x14ac:dyDescent="0.25">
      <c r="B52" s="7" t="s">
        <v>60</v>
      </c>
      <c r="C52" s="6" t="s">
        <v>78</v>
      </c>
      <c r="D52" s="6" t="s">
        <v>79</v>
      </c>
    </row>
    <row r="53" spans="2:4" ht="21" customHeight="1" x14ac:dyDescent="0.25">
      <c r="B53" s="4" t="s">
        <v>61</v>
      </c>
      <c r="C53" s="30"/>
      <c r="D53" s="30"/>
    </row>
    <row r="54" spans="2:4" ht="21" customHeight="1" x14ac:dyDescent="0.25">
      <c r="B54" s="4" t="s">
        <v>62</v>
      </c>
      <c r="C54" s="30"/>
      <c r="D54" s="30"/>
    </row>
    <row r="55" spans="2:4" ht="21" customHeight="1" x14ac:dyDescent="0.25">
      <c r="B55" s="4" t="s">
        <v>32</v>
      </c>
      <c r="C55" s="30"/>
      <c r="D55" s="30"/>
    </row>
    <row r="56" spans="2:4" ht="21" customHeight="1" x14ac:dyDescent="0.25">
      <c r="B56" s="4" t="s">
        <v>12</v>
      </c>
      <c r="C56" s="30">
        <f>SUBTOTAL(109,Table_Ceremony[Costes estimados])</f>
        <v>0</v>
      </c>
      <c r="D56" s="30">
        <f>SUBTOTAL(109,Table_Ceremony[Costes reales])</f>
        <v>0</v>
      </c>
    </row>
    <row r="58" spans="2:4" s="12" customFormat="1" ht="21" customHeight="1" x14ac:dyDescent="0.25">
      <c r="B58" s="7" t="s">
        <v>63</v>
      </c>
      <c r="C58" s="6" t="s">
        <v>78</v>
      </c>
      <c r="D58" s="6" t="s">
        <v>79</v>
      </c>
    </row>
    <row r="59" spans="2:4" ht="21" customHeight="1" x14ac:dyDescent="0.25">
      <c r="B59" s="4" t="s">
        <v>64</v>
      </c>
      <c r="C59" s="30"/>
      <c r="D59" s="30"/>
    </row>
    <row r="60" spans="2:4" ht="21" customHeight="1" x14ac:dyDescent="0.25">
      <c r="B60" s="4" t="s">
        <v>65</v>
      </c>
      <c r="C60" s="30"/>
      <c r="D60" s="30"/>
    </row>
    <row r="61" spans="2:4" ht="21" customHeight="1" x14ac:dyDescent="0.25">
      <c r="B61" s="4" t="s">
        <v>66</v>
      </c>
      <c r="C61" s="30"/>
      <c r="D61" s="30"/>
    </row>
    <row r="62" spans="2:4" ht="21" customHeight="1" x14ac:dyDescent="0.25">
      <c r="B62" s="4" t="s">
        <v>67</v>
      </c>
      <c r="C62" s="30"/>
      <c r="D62" s="30"/>
    </row>
    <row r="63" spans="2:4" ht="21" customHeight="1" x14ac:dyDescent="0.25">
      <c r="B63" s="4" t="s">
        <v>68</v>
      </c>
      <c r="C63" s="30"/>
      <c r="D63" s="30"/>
    </row>
    <row r="64" spans="2:4" ht="21" customHeight="1" x14ac:dyDescent="0.25">
      <c r="B64" s="4" t="s">
        <v>69</v>
      </c>
      <c r="C64" s="30"/>
      <c r="D64" s="30"/>
    </row>
    <row r="65" spans="2:4" ht="21" customHeight="1" x14ac:dyDescent="0.25">
      <c r="B65" s="4" t="s">
        <v>70</v>
      </c>
      <c r="C65" s="30"/>
      <c r="D65" s="30"/>
    </row>
    <row r="66" spans="2:4" ht="21" customHeight="1" x14ac:dyDescent="0.25">
      <c r="B66" s="4" t="s">
        <v>32</v>
      </c>
      <c r="C66" s="30"/>
      <c r="D66" s="30"/>
    </row>
    <row r="67" spans="2:4" ht="21" customHeight="1" x14ac:dyDescent="0.25">
      <c r="B67" s="4" t="s">
        <v>12</v>
      </c>
      <c r="C67" s="30">
        <f>SUBTOTAL(109,Table_Stationery[Costes estimados])</f>
        <v>0</v>
      </c>
      <c r="D67" s="30">
        <f>SUBTOTAL(109,Table_Stationery[Costes reales])</f>
        <v>0</v>
      </c>
    </row>
    <row r="69" spans="2:4" s="12" customFormat="1" ht="21" customHeight="1" x14ac:dyDescent="0.25">
      <c r="B69" s="7" t="s">
        <v>71</v>
      </c>
      <c r="C69" s="6" t="s">
        <v>78</v>
      </c>
      <c r="D69" s="6" t="s">
        <v>79</v>
      </c>
    </row>
    <row r="70" spans="2:4" ht="21" customHeight="1" x14ac:dyDescent="0.25">
      <c r="B70" s="4" t="s">
        <v>10</v>
      </c>
      <c r="C70" s="30"/>
      <c r="D70" s="30"/>
    </row>
    <row r="71" spans="2:4" ht="21" customHeight="1" x14ac:dyDescent="0.25">
      <c r="B71" s="4" t="s">
        <v>72</v>
      </c>
      <c r="C71" s="30"/>
      <c r="D71" s="30"/>
    </row>
    <row r="72" spans="2:4" ht="21" customHeight="1" x14ac:dyDescent="0.25">
      <c r="B72" s="4" t="s">
        <v>12</v>
      </c>
      <c r="C72" s="30">
        <f>SUBTOTAL(109,Table_WeddingRings[Costes estimados])</f>
        <v>0</v>
      </c>
      <c r="D72" s="30">
        <f>SUBTOTAL(109,Table_WeddingRings[Costes reales])</f>
        <v>0</v>
      </c>
    </row>
    <row r="74" spans="2:4" s="12" customFormat="1" ht="21" customHeight="1" x14ac:dyDescent="0.25">
      <c r="B74" s="7" t="s">
        <v>73</v>
      </c>
      <c r="C74" s="6" t="s">
        <v>78</v>
      </c>
      <c r="D74" s="6" t="s">
        <v>79</v>
      </c>
    </row>
    <row r="75" spans="2:4" ht="21" customHeight="1" x14ac:dyDescent="0.25">
      <c r="B75" s="4" t="s">
        <v>74</v>
      </c>
      <c r="C75" s="30"/>
      <c r="D75" s="30"/>
    </row>
    <row r="76" spans="2:4" ht="21" customHeight="1" x14ac:dyDescent="0.25">
      <c r="B76" s="4" t="s">
        <v>75</v>
      </c>
      <c r="C76" s="30"/>
      <c r="D76" s="30"/>
    </row>
    <row r="77" spans="2:4" ht="21" customHeight="1" x14ac:dyDescent="0.25">
      <c r="B77" s="4" t="s">
        <v>76</v>
      </c>
      <c r="C77" s="30"/>
      <c r="D77" s="30"/>
    </row>
    <row r="78" spans="2:4" ht="21" customHeight="1" x14ac:dyDescent="0.25">
      <c r="B78" s="4" t="s">
        <v>77</v>
      </c>
      <c r="C78" s="30"/>
      <c r="D78" s="30"/>
    </row>
    <row r="79" spans="2:4" ht="21" customHeight="1" x14ac:dyDescent="0.25">
      <c r="B79" s="4" t="s">
        <v>32</v>
      </c>
      <c r="C79" s="30"/>
      <c r="D79" s="30"/>
    </row>
    <row r="80" spans="2:4" ht="21" customHeight="1" x14ac:dyDescent="0.25">
      <c r="B80" s="23" t="s">
        <v>12</v>
      </c>
      <c r="C80" s="31">
        <f>SUBTOTAL(109,Table_Transportation[Costes estimados])</f>
        <v>0</v>
      </c>
      <c r="D80" s="31">
        <f>SUBTOTAL(109,Table_Transportation[Costes reales])</f>
        <v>0</v>
      </c>
    </row>
  </sheetData>
  <dataValidations count="1">
    <dataValidation allowBlank="1" showInputMessage="1" showErrorMessage="1" prompt="Para cada categoría de gastos, puede modificar elementos y especificar costos estimados y reales." sqref="A1" xr:uid="{00000000-0002-0000-0100-000000000000}"/>
  </dataValidations>
  <pageMargins left="0.7" right="0.7" top="0.5" bottom="0.5" header="0.3" footer="0.3"/>
  <pageSetup paperSize="9" orientation="portrait" r:id="rId1"/>
  <tableParts count="10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1c2eb7a32e66fb6e4260f3771546a5e2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04e1f6479c48b08974ba73b5ca973489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5A37BA-547D-4E63-B822-D506CDCC9D3D}">
  <ds:schemaRefs>
    <ds:schemaRef ds:uri="http://schemas.microsoft.com/office/2006/metadata/properties"/>
    <ds:schemaRef ds:uri="http://schemas.microsoft.com/office/infopath/2007/PartnerControls"/>
    <ds:schemaRef ds:uri="71af3243-3dd4-4a8d-8c0d-dd76da1f02a5"/>
  </ds:schemaRefs>
</ds:datastoreItem>
</file>

<file path=customXml/itemProps2.xml><?xml version="1.0" encoding="utf-8"?>
<ds:datastoreItem xmlns:ds="http://schemas.openxmlformats.org/officeDocument/2006/customXml" ds:itemID="{05FDFB9F-3EE9-4B4D-8213-B3A7269F1D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8C7367-03D4-4B1E-91A0-A1511E83F8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TM67081088</Templat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Resumen de presupuesto</vt:lpstr>
      <vt:lpstr>Detalles del presupuesto</vt:lpstr>
      <vt:lpstr>Total_Wedding_Budget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2019-02-11T03:21:58Z</dcterms:created>
  <dcterms:modified xsi:type="dcterms:W3CDTF">2025-05-21T14:17:16Z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